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581 - SO 02 Garsonier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'DOH0581 - SO 02 Garsonier...'!$C$138:$K$361</definedName>
    <definedName name="_xlnm.Print_Area" localSheetId="1">'DOH0581 - SO 02 Garsonier...'!$C$4:$J$76,'DOH0581 - SO 02 Garsonier...'!$C$82:$J$120,'DOH0581 - SO 02 Garsonier...'!$C$126:$J$361</definedName>
    <definedName name="_xlnm.Print_Titles" localSheetId="1">'DOH0581 - SO 02 Garsonier...'!$138:$138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1"/>
  <c r="BH351"/>
  <c r="BG351"/>
  <c r="BE351"/>
  <c r="T351"/>
  <c r="T343"/>
  <c r="R351"/>
  <c r="R343"/>
  <c r="P351"/>
  <c r="P343"/>
  <c r="BI344"/>
  <c r="BH344"/>
  <c r="BG344"/>
  <c r="BE344"/>
  <c r="T344"/>
  <c r="R344"/>
  <c r="P344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6"/>
  <c r="BH336"/>
  <c r="BG336"/>
  <c r="BE336"/>
  <c r="T336"/>
  <c r="R336"/>
  <c r="P336"/>
  <c r="BI334"/>
  <c r="BH334"/>
  <c r="BG334"/>
  <c r="BE334"/>
  <c r="T334"/>
  <c r="R334"/>
  <c r="P334"/>
  <c r="BI332"/>
  <c r="BH332"/>
  <c r="BG332"/>
  <c r="BE332"/>
  <c r="T332"/>
  <c r="R332"/>
  <c r="P332"/>
  <c r="BI330"/>
  <c r="BH330"/>
  <c r="BG330"/>
  <c r="BE330"/>
  <c r="T330"/>
  <c r="R330"/>
  <c r="P330"/>
  <c r="BI329"/>
  <c r="BH329"/>
  <c r="BG329"/>
  <c r="BE329"/>
  <c r="T329"/>
  <c r="R329"/>
  <c r="P329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3"/>
  <c r="BH303"/>
  <c r="BG303"/>
  <c r="BE303"/>
  <c r="T303"/>
  <c r="R303"/>
  <c r="P303"/>
  <c r="BI301"/>
  <c r="BH301"/>
  <c r="BG301"/>
  <c r="BE301"/>
  <c r="T301"/>
  <c r="R301"/>
  <c r="P301"/>
  <c r="BI295"/>
  <c r="BH295"/>
  <c r="BG295"/>
  <c r="BE295"/>
  <c r="T295"/>
  <c r="R295"/>
  <c r="P295"/>
  <c r="BI293"/>
  <c r="BH293"/>
  <c r="BG293"/>
  <c r="BE293"/>
  <c r="T293"/>
  <c r="R293"/>
  <c r="P293"/>
  <c r="BI290"/>
  <c r="BH290"/>
  <c r="BG290"/>
  <c r="BE290"/>
  <c r="T290"/>
  <c r="R290"/>
  <c r="P290"/>
  <c r="BI289"/>
  <c r="BH289"/>
  <c r="BG289"/>
  <c r="BE289"/>
  <c r="T289"/>
  <c r="R289"/>
  <c r="P289"/>
  <c r="BI286"/>
  <c r="BH286"/>
  <c r="BG286"/>
  <c r="BE286"/>
  <c r="T286"/>
  <c r="R286"/>
  <c r="P286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1"/>
  <c r="BH271"/>
  <c r="BG271"/>
  <c r="BE271"/>
  <c r="T271"/>
  <c r="R271"/>
  <c r="P271"/>
  <c r="BI268"/>
  <c r="BH268"/>
  <c r="BG268"/>
  <c r="BE268"/>
  <c r="T268"/>
  <c r="R268"/>
  <c r="P268"/>
  <c r="BI265"/>
  <c r="BH265"/>
  <c r="BG265"/>
  <c r="BE265"/>
  <c r="T265"/>
  <c r="R265"/>
  <c r="P265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T241"/>
  <c r="R242"/>
  <c r="R241"/>
  <c r="P242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0"/>
  <c r="BH220"/>
  <c r="BG220"/>
  <c r="BE220"/>
  <c r="T220"/>
  <c r="R220"/>
  <c r="P220"/>
  <c r="BI218"/>
  <c r="BH218"/>
  <c r="BG218"/>
  <c r="BE218"/>
  <c r="T218"/>
  <c r="T217"/>
  <c r="R218"/>
  <c r="R217"/>
  <c r="P218"/>
  <c r="P217"/>
  <c r="BI215"/>
  <c r="BH215"/>
  <c r="BG215"/>
  <c r="BE215"/>
  <c r="T215"/>
  <c r="T214"/>
  <c r="R215"/>
  <c r="R214"/>
  <c r="P215"/>
  <c r="P214"/>
  <c r="BI213"/>
  <c r="BH213"/>
  <c r="BG213"/>
  <c r="BE213"/>
  <c r="T213"/>
  <c r="R213"/>
  <c r="P213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89"/>
  <c r="BH189"/>
  <c r="BG189"/>
  <c r="BE189"/>
  <c r="T189"/>
  <c r="R189"/>
  <c r="P189"/>
  <c r="BI186"/>
  <c r="BH186"/>
  <c r="BG186"/>
  <c r="BE186"/>
  <c r="T186"/>
  <c r="R186"/>
  <c r="P186"/>
  <c r="BI185"/>
  <c r="BH185"/>
  <c r="BG185"/>
  <c r="BE185"/>
  <c r="T185"/>
  <c r="R185"/>
  <c r="P185"/>
  <c r="BI182"/>
  <c r="BH182"/>
  <c r="BG182"/>
  <c r="BE182"/>
  <c r="T182"/>
  <c r="R182"/>
  <c r="P182"/>
  <c r="BI179"/>
  <c r="BH179"/>
  <c r="BG179"/>
  <c r="BE179"/>
  <c r="T179"/>
  <c r="R179"/>
  <c r="P179"/>
  <c r="BI171"/>
  <c r="BH171"/>
  <c r="BG171"/>
  <c r="BE171"/>
  <c r="T171"/>
  <c r="R171"/>
  <c r="P17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4"/>
  <c r="BH154"/>
  <c r="BG154"/>
  <c r="BE154"/>
  <c r="T154"/>
  <c r="R154"/>
  <c r="P154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92"/>
  <c r="J17"/>
  <c r="J12"/>
  <c r="J89"/>
  <c r="E7"/>
  <c r="E129"/>
  <c i="1" r="L90"/>
  <c r="AM90"/>
  <c r="AM89"/>
  <c r="L89"/>
  <c r="AM87"/>
  <c r="L87"/>
  <c r="L85"/>
  <c r="L84"/>
  <c i="2" r="J340"/>
  <c r="BK318"/>
  <c r="BK307"/>
  <c r="J301"/>
  <c r="BK283"/>
  <c r="BK265"/>
  <c r="BK255"/>
  <c r="J242"/>
  <c r="BK225"/>
  <c r="BK209"/>
  <c r="J201"/>
  <c r="J189"/>
  <c r="BK144"/>
  <c r="J360"/>
  <c r="J341"/>
  <c r="BK329"/>
  <c r="J314"/>
  <c r="J306"/>
  <c r="J289"/>
  <c r="J278"/>
  <c r="BK261"/>
  <c r="J249"/>
  <c r="BK233"/>
  <c r="BK218"/>
  <c r="BK203"/>
  <c r="BK196"/>
  <c r="J186"/>
  <c r="J160"/>
  <c r="BK359"/>
  <c r="J339"/>
  <c r="BK314"/>
  <c r="J283"/>
  <c r="J263"/>
  <c r="J254"/>
  <c r="J246"/>
  <c r="J237"/>
  <c r="BK202"/>
  <c r="J198"/>
  <c r="BK186"/>
  <c i="1" r="AS94"/>
  <c i="2" r="BK340"/>
  <c r="J318"/>
  <c r="J308"/>
  <c r="J293"/>
  <c r="BK276"/>
  <c r="J259"/>
  <c r="BK251"/>
  <c r="J240"/>
  <c r="J220"/>
  <c r="BK206"/>
  <c r="J185"/>
  <c r="BK158"/>
  <c r="BK336"/>
  <c r="J329"/>
  <c r="BK311"/>
  <c r="J290"/>
  <c r="J280"/>
  <c r="BK274"/>
  <c r="J258"/>
  <c r="J245"/>
  <c r="J233"/>
  <c r="J213"/>
  <c r="J203"/>
  <c r="J196"/>
  <c r="BK160"/>
  <c r="BK142"/>
  <c r="J342"/>
  <c r="J330"/>
  <c r="BK316"/>
  <c r="BK308"/>
  <c r="J295"/>
  <c r="BK280"/>
  <c r="BK277"/>
  <c r="BK258"/>
  <c r="BK245"/>
  <c r="J225"/>
  <c r="BK210"/>
  <c r="BK199"/>
  <c r="BK195"/>
  <c r="BK171"/>
  <c r="J144"/>
  <c r="BK342"/>
  <c r="BK330"/>
  <c r="BK293"/>
  <c r="J276"/>
  <c r="BK256"/>
  <c r="J253"/>
  <c r="J244"/>
  <c r="BK227"/>
  <c r="BK204"/>
  <c r="BK197"/>
  <c r="J179"/>
  <c r="BK361"/>
  <c r="J336"/>
  <c r="J316"/>
  <c r="BK305"/>
  <c r="BK279"/>
  <c r="J268"/>
  <c r="J256"/>
  <c r="J248"/>
  <c r="J238"/>
  <c r="J211"/>
  <c r="J195"/>
  <c r="J171"/>
  <c r="J154"/>
  <c r="J359"/>
  <c r="J322"/>
  <c r="J305"/>
  <c r="BK286"/>
  <c r="J277"/>
  <c r="J271"/>
  <c r="BK254"/>
  <c r="BK238"/>
  <c r="BK220"/>
  <c r="J210"/>
  <c r="J202"/>
  <c r="BK185"/>
  <c r="BK154"/>
  <c r="BK344"/>
  <c r="BK332"/>
  <c r="BK320"/>
  <c r="J310"/>
  <c r="BK301"/>
  <c r="J279"/>
  <c r="BK263"/>
  <c r="J257"/>
  <c r="BK235"/>
  <c r="BK223"/>
  <c r="J206"/>
  <c r="J197"/>
  <c r="BK193"/>
  <c r="J158"/>
  <c r="J351"/>
  <c r="BK334"/>
  <c r="J307"/>
  <c r="J281"/>
  <c r="J265"/>
  <c r="J255"/>
  <c r="BK249"/>
  <c r="BK240"/>
  <c r="BK213"/>
  <c r="J199"/>
  <c r="J193"/>
  <c r="BK143"/>
  <c r="J344"/>
  <c r="J320"/>
  <c r="BK310"/>
  <c r="BK289"/>
  <c r="BK271"/>
  <c r="BK257"/>
  <c r="BK250"/>
  <c r="BK244"/>
  <c r="J223"/>
  <c r="J209"/>
  <c r="BK189"/>
  <c r="BK159"/>
  <c r="J361"/>
  <c r="J312"/>
  <c r="BK306"/>
  <c r="BK295"/>
  <c r="BK281"/>
  <c r="J262"/>
  <c r="J251"/>
  <c r="BK237"/>
  <c r="BK215"/>
  <c r="J204"/>
  <c r="BK198"/>
  <c r="J182"/>
  <c r="J143"/>
  <c r="BK351"/>
  <c r="BK339"/>
  <c r="BK322"/>
  <c r="J311"/>
  <c r="BK303"/>
  <c r="J286"/>
  <c r="BK268"/>
  <c r="BK259"/>
  <c r="BK248"/>
  <c r="J227"/>
  <c r="BK211"/>
  <c r="J200"/>
  <c r="J194"/>
  <c r="BK182"/>
  <c r="J142"/>
  <c r="BK341"/>
  <c r="J332"/>
  <c r="BK290"/>
  <c r="J274"/>
  <c r="BK262"/>
  <c r="J250"/>
  <c r="BK242"/>
  <c r="J218"/>
  <c r="BK200"/>
  <c r="BK194"/>
  <c r="J159"/>
  <c r="BK360"/>
  <c r="J334"/>
  <c r="BK312"/>
  <c r="J303"/>
  <c r="BK278"/>
  <c r="J261"/>
  <c r="BK253"/>
  <c r="BK246"/>
  <c r="J235"/>
  <c r="J215"/>
  <c r="BK201"/>
  <c r="BK179"/>
  <c l="1" r="R141"/>
  <c r="R157"/>
  <c r="T192"/>
  <c r="T208"/>
  <c r="BK224"/>
  <c r="J224"/>
  <c r="J106"/>
  <c r="P141"/>
  <c r="P157"/>
  <c r="R192"/>
  <c r="P208"/>
  <c r="P219"/>
  <c r="P216"/>
  <c r="T224"/>
  <c r="R243"/>
  <c r="P247"/>
  <c r="BK252"/>
  <c r="J252"/>
  <c r="J110"/>
  <c r="R252"/>
  <c r="P260"/>
  <c r="T260"/>
  <c r="T264"/>
  <c r="BK282"/>
  <c r="J282"/>
  <c r="J114"/>
  <c r="BK302"/>
  <c r="J302"/>
  <c r="J115"/>
  <c r="T302"/>
  <c r="R321"/>
  <c r="P335"/>
  <c r="BK141"/>
  <c r="J141"/>
  <c r="J98"/>
  <c r="BK157"/>
  <c r="J157"/>
  <c r="J99"/>
  <c r="BK192"/>
  <c r="J192"/>
  <c r="J100"/>
  <c r="R208"/>
  <c r="R219"/>
  <c r="R216"/>
  <c r="P224"/>
  <c r="P243"/>
  <c r="BK247"/>
  <c r="J247"/>
  <c r="J109"/>
  <c r="T247"/>
  <c r="T252"/>
  <c r="BK264"/>
  <c r="J264"/>
  <c r="J112"/>
  <c r="R264"/>
  <c r="P275"/>
  <c r="P282"/>
  <c r="T282"/>
  <c r="R302"/>
  <c r="P321"/>
  <c r="BK335"/>
  <c r="J335"/>
  <c r="J117"/>
  <c r="T335"/>
  <c r="T141"/>
  <c r="T157"/>
  <c r="P192"/>
  <c r="BK208"/>
  <c r="J208"/>
  <c r="J101"/>
  <c r="BK219"/>
  <c r="J219"/>
  <c r="J105"/>
  <c r="T219"/>
  <c r="T216"/>
  <c r="R224"/>
  <c r="BK243"/>
  <c r="J243"/>
  <c r="J108"/>
  <c r="T243"/>
  <c r="R247"/>
  <c r="P252"/>
  <c r="BK260"/>
  <c r="J260"/>
  <c r="J111"/>
  <c r="R260"/>
  <c r="P264"/>
  <c r="BK275"/>
  <c r="J275"/>
  <c r="J113"/>
  <c r="R275"/>
  <c r="T275"/>
  <c r="R282"/>
  <c r="P302"/>
  <c r="BK321"/>
  <c r="J321"/>
  <c r="J116"/>
  <c r="T321"/>
  <c r="R335"/>
  <c r="BK358"/>
  <c r="J358"/>
  <c r="J119"/>
  <c r="P358"/>
  <c r="R358"/>
  <c r="T358"/>
  <c r="BK217"/>
  <c r="J217"/>
  <c r="J104"/>
  <c r="BK241"/>
  <c r="J241"/>
  <c r="J107"/>
  <c r="BK214"/>
  <c r="J214"/>
  <c r="J102"/>
  <c r="BK343"/>
  <c r="J343"/>
  <c r="J118"/>
  <c r="J92"/>
  <c r="F136"/>
  <c r="BF144"/>
  <c r="BF154"/>
  <c r="BF160"/>
  <c r="BF171"/>
  <c r="BF186"/>
  <c r="BF194"/>
  <c r="BF197"/>
  <c r="BF200"/>
  <c r="BF206"/>
  <c r="BF210"/>
  <c r="BF213"/>
  <c r="BF220"/>
  <c r="BF246"/>
  <c r="BF259"/>
  <c r="BF268"/>
  <c r="BF274"/>
  <c r="BF289"/>
  <c r="BF318"/>
  <c r="BF332"/>
  <c r="BF342"/>
  <c r="BF351"/>
  <c r="BF360"/>
  <c r="BF361"/>
  <c r="E85"/>
  <c r="J133"/>
  <c r="BF158"/>
  <c r="BF189"/>
  <c r="BF198"/>
  <c r="BF203"/>
  <c r="BF215"/>
  <c r="BF235"/>
  <c r="BF238"/>
  <c r="BF242"/>
  <c r="BF245"/>
  <c r="BF249"/>
  <c r="BF251"/>
  <c r="BF253"/>
  <c r="BF254"/>
  <c r="BF255"/>
  <c r="BF262"/>
  <c r="BF280"/>
  <c r="BF281"/>
  <c r="BF290"/>
  <c r="BF306"/>
  <c r="BF307"/>
  <c r="BF312"/>
  <c r="BF316"/>
  <c r="BF340"/>
  <c r="BF185"/>
  <c r="BF193"/>
  <c r="BF195"/>
  <c r="BF196"/>
  <c r="BF199"/>
  <c r="BF204"/>
  <c r="BF225"/>
  <c r="BF233"/>
  <c r="BF244"/>
  <c r="BF248"/>
  <c r="BF256"/>
  <c r="BF257"/>
  <c r="BF258"/>
  <c r="BF265"/>
  <c r="BF277"/>
  <c r="BF278"/>
  <c r="BF279"/>
  <c r="BF293"/>
  <c r="BF295"/>
  <c r="BF301"/>
  <c r="BF308"/>
  <c r="BF310"/>
  <c r="BF314"/>
  <c r="BF329"/>
  <c r="BF330"/>
  <c r="BF336"/>
  <c r="BF341"/>
  <c r="BF344"/>
  <c r="BF359"/>
  <c r="BF142"/>
  <c r="BF143"/>
  <c r="BF159"/>
  <c r="BF179"/>
  <c r="BF182"/>
  <c r="BF201"/>
  <c r="BF202"/>
  <c r="BF209"/>
  <c r="BF211"/>
  <c r="BF218"/>
  <c r="BF223"/>
  <c r="BF227"/>
  <c r="BF237"/>
  <c r="BF240"/>
  <c r="BF250"/>
  <c r="BF261"/>
  <c r="BF263"/>
  <c r="BF271"/>
  <c r="BF276"/>
  <c r="BF283"/>
  <c r="BF286"/>
  <c r="BF303"/>
  <c r="BF305"/>
  <c r="BF311"/>
  <c r="BF320"/>
  <c r="BF322"/>
  <c r="BF334"/>
  <c r="BF339"/>
  <c r="F35"/>
  <c i="1" r="BB95"/>
  <c r="BB94"/>
  <c r="W31"/>
  <c i="2" r="J33"/>
  <c i="1" r="AV95"/>
  <c i="2" r="F37"/>
  <c i="1" r="BD95"/>
  <c r="BD94"/>
  <c r="W33"/>
  <c i="2" r="F36"/>
  <c i="1" r="BC95"/>
  <c r="BC94"/>
  <c r="AY94"/>
  <c i="2" r="F33"/>
  <c i="1" r="AZ95"/>
  <c r="AZ94"/>
  <c r="W29"/>
  <c i="2" l="1" r="T140"/>
  <c r="T139"/>
  <c r="R140"/>
  <c r="R139"/>
  <c r="P140"/>
  <c r="P139"/>
  <c i="1" r="AU95"/>
  <c i="2" r="BK140"/>
  <c r="J140"/>
  <c r="J97"/>
  <c r="BK216"/>
  <c r="J216"/>
  <c r="J103"/>
  <c i="1" r="AX94"/>
  <c r="AV94"/>
  <c r="AK29"/>
  <c r="W32"/>
  <c r="AU94"/>
  <c i="2" r="F34"/>
  <c i="1" r="BA95"/>
  <c r="BA94"/>
  <c r="W30"/>
  <c i="2" r="J34"/>
  <c i="1" r="AW95"/>
  <c r="AT95"/>
  <c i="2" l="1" r="BK139"/>
  <c r="J139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<sst xmlns="http://schemas.openxmlformats.org/spreadsheetml/2006/main">
  <si>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</si>
  <si>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</si>
  <si>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</si>
  <si>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</si>
  <si>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</si>
  <si>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{c75cf303-b61d-474a-af55-35c3d002241a}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</si>
  <si>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</si>
  <si>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</si>
  <si>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</si>
  <si>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</si>
  <si>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</si>
  <si>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</si>
  <si>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</si>
  <si>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</si>
  <si>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DOH058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</si>
  <si>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</si>
  <si>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</si>
  <si>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</si>
  <si>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</si>
  <si>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</si>
  <si>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</si>
  <si>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</si>
  <si>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</si>
  <si>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</si>
  <si>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</si>
  <si>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</si>
  <si>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FNOL, I.P.Pavlova 6, Olomouc</t>
  </si>
  <si>
    <t>DIČ:</t>
  </si>
  <si>
    <t>Uchazeč:</t>
  </si>
  <si>
    <t>Vyplň údaj</t>
  </si>
  <si>
    <t>Projektant:</t>
  </si>
  <si>
    <t>Ing. arch. Jan Dohnal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</si>
  <si>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</si>
  <si>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</si>
  <si>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</si>
  <si>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</si>
  <si>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</si>
  <si>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</si>
  <si>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</si>
  <si>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</si>
  <si>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</si>
  <si>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</si>
  <si>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</si>
  <si>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</si>
  <si>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</si>
  <si>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</si>
  <si>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</si>
  <si>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</si>
  <si>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</si>
  <si>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</si>
  <si>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</si>
  <si>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</si>
  <si>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</si>
  <si>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</si>
  <si>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</si>
  <si>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</si>
  <si>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</si>
  <si>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</si>
  <si>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</si>
  <si>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</si>
  <si>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</si>
  <si>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</si>
  <si>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</si>
  <si>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</si>
  <si>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</si>
  <si>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</si>
  <si>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</si>
  <si>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</si>
  <si>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</si>
  <si>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</si>
  <si>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</si>
  <si>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</si>
  <si>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</si>
  <si>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</si>
  <si>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</si>
  <si>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</si>
  <si>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</si>
  <si>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</si>
  <si>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</si>
  <si>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</si>
  <si>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</si>
  <si>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DOH0581</t>
  </si>
  <si>
    <t>SO 02 Garsoniera s jednořadou kuchyní</t>
  </si>
  <si>
    <t>STA</t>
  </si>
  <si>
    <t>1</t>
  </si>
  <si>
    <t>{69d4c00d-d0da-42fa-ad5f-ab0bdb407fbf}</t>
  </si>
  <si>
    <t>KRYCÍ LIST SOUPISU PRACÍ</t>
  </si>
  <si>
    <t>Objekt:</t>
  </si>
  <si>
    <t>DOH0581 - SO 02 Garsoniera s jednořadou kuchyní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</si>
  <si>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</si>
  <si>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</si>
  <si>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</si>
  <si>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</si>
  <si>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</si>
  <si>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</si>
  <si>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</si>
  <si>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</si>
  <si>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</si>
  <si>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</si>
  <si>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</si>
  <si>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</si>
  <si>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</si>
  <si>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</si>
  <si>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</si>
  <si>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</si>
  <si>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</si>
  <si>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</si>
  <si>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</si>
  <si>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</si>
  <si>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</si>
  <si>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</si>
  <si>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</si>
  <si>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</si>
  <si>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</si>
  <si>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</si>
  <si>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</si>
  <si>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</si>
  <si>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</si>
  <si>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</si>
  <si>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</si>
  <si>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</si>
  <si>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</si>
  <si>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</si>
  <si>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</si>
  <si>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</si>
  <si>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</si>
  <si>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</si>
  <si>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</si>
  <si>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</si>
  <si>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</si>
  <si>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</si>
  <si>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</si>
  <si>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</si>
  <si>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</si>
  <si>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</si>
  <si>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</si>
  <si>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</si>
  <si>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</si>
  <si>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</si>
  <si>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</si>
  <si>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</si>
  <si>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-870946860</t>
  </si>
  <si>
    <t>317142422</t>
  </si>
  <si>
    <t>Překlad nenosný pórobetonový š 100 mm v do 250 mm na tenkovrstvou maltu dl do 1250 mm</t>
  </si>
  <si>
    <t>1320508859</t>
  </si>
  <si>
    <t>342272225</t>
  </si>
  <si>
    <t>Příčka z pórobetonových hladkých tvárnic na tenkovrstvou maltu tl 100 mm</t>
  </si>
  <si>
    <t>m2</t>
  </si>
  <si>
    <t>835894626</t>
  </si>
  <si>
    <t>VV</t>
  </si>
  <si>
    <t>2,66*(3,45+1,9+1+0,7+1+0,6+0,2*2)</t>
  </si>
  <si>
    <t>-0,6*2</t>
  </si>
  <si>
    <t>-0,4*0,4</t>
  </si>
  <si>
    <t>-0,8*2</t>
  </si>
  <si>
    <t>" instalační přizdívka "</t>
  </si>
  <si>
    <t>1*1,16</t>
  </si>
  <si>
    <t>" vstup do sprchy "</t>
  </si>
  <si>
    <t>0,6*0,15</t>
  </si>
  <si>
    <t>Součet</t>
  </si>
  <si>
    <t>342272245</t>
  </si>
  <si>
    <t>Příčka z pórobetonových hladkých tvárnic na tenkovrstvou maltu tl 150 mm</t>
  </si>
  <si>
    <t>-1064040551</t>
  </si>
  <si>
    <t>1*1,26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</si>
  <si>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</si>
  <si>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</si>
  <si>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</si>
  <si>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</si>
  <si>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</si>
  <si>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847395285</t>
  </si>
  <si>
    <t>611325411</t>
  </si>
  <si>
    <t>Oprava vnitřní vápenocementové hladké omítky stropů v rozsahu plochy do 10 %</t>
  </si>
  <si>
    <t>-101481495</t>
  </si>
  <si>
    <t>7</t>
  </si>
  <si>
    <t>612142001</t>
  </si>
  <si>
    <t>Potažení vnitřních stěn sklovláknitým pletivem vtlačeným do tenkovrstvé hmoty</t>
  </si>
  <si>
    <t>-847752818</t>
  </si>
  <si>
    <t>" příčky Ytong "</t>
  </si>
  <si>
    <t>2,66*(3,45+1,9*2+1+0,9+1+0,6*2+0,3*2)</t>
  </si>
  <si>
    <t>8</t>
  </si>
  <si>
    <t>612321131</t>
  </si>
  <si>
    <t>Potažení vnitřních stěn vápenocementovým štukem tloušťky do 3 mm</t>
  </si>
  <si>
    <t>1339842028</t>
  </si>
  <si>
    <t>" nové příčky "</t>
  </si>
  <si>
    <t>2,6*(3,45+0,3*2+1,9+1,35)</t>
  </si>
  <si>
    <t>" stáv. stěny "</t>
  </si>
  <si>
    <t>2,6*(5,92+3,45+5,92+1,9+1,35)</t>
  </si>
  <si>
    <t>9</t>
  </si>
  <si>
    <t>612325411</t>
  </si>
  <si>
    <t>Oprava vnitřní vápenocementové hladké omítky stěn v rozsahu plochy do 10 %</t>
  </si>
  <si>
    <t>-2014223573</t>
  </si>
  <si>
    <t>10</t>
  </si>
  <si>
    <t>631311115</t>
  </si>
  <si>
    <t>Mazanina tl do 80 mm z betonu prostého bez zvýšených nároků na prostředí tř. C 20/25</t>
  </si>
  <si>
    <t>m3</t>
  </si>
  <si>
    <t>1620361458</t>
  </si>
  <si>
    <t>" sprcha - skl. 03 "</t>
  </si>
  <si>
    <t>0,9*0,06</t>
  </si>
  <si>
    <t>11</t>
  </si>
  <si>
    <t>631319171</t>
  </si>
  <si>
    <t>Příplatek k mazanině tl do 80 mm za stržení povrchu spodní vrstvy před vložením výztuže</t>
  </si>
  <si>
    <t>1627074759</t>
  </si>
  <si>
    <t>12</t>
  </si>
  <si>
    <t>631362021</t>
  </si>
  <si>
    <t>Výztuž mazanin svařovanými sítěmi Kari</t>
  </si>
  <si>
    <t>t</t>
  </si>
  <si>
    <t>848527716</t>
  </si>
  <si>
    <t>" skl. 02 ,03"</t>
  </si>
  <si>
    <t>2,9*4,44*1,2*0,001</t>
  </si>
  <si>
    <t>13</t>
  </si>
  <si>
    <t>632451456</t>
  </si>
  <si>
    <t>Potěr pískocementový tl do 50 mm tř. C 25 běžný</t>
  </si>
  <si>
    <t>-1415985035</t>
  </si>
  <si>
    <t xml:space="preserve">" sociálka -  skl. 02 "</t>
  </si>
  <si>
    <t>1,9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</si>
  <si>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</si>
  <si>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</si>
  <si>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</si>
  <si>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</si>
  <si>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</si>
  <si>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668690303</t>
  </si>
  <si>
    <t>902(R)</t>
  </si>
  <si>
    <t>X/02 - D+M el. přímotop. trubkového tělesa vč. regulátoru a upevňovací sady - viz výpis prvků</t>
  </si>
  <si>
    <t>-849923965</t>
  </si>
  <si>
    <t>16</t>
  </si>
  <si>
    <t>903(R)</t>
  </si>
  <si>
    <t xml:space="preserve">X/03 - D+M skleněných sprchových  otočných dveří 600/1850, tvrzené sklo tl.6mm - viz výpis prvků </t>
  </si>
  <si>
    <t>-247982745</t>
  </si>
  <si>
    <t>17</t>
  </si>
  <si>
    <t>904(R)</t>
  </si>
  <si>
    <t xml:space="preserve">X/03 - D+M držáku na toalet. papír, nerez - viz výpis prvků </t>
  </si>
  <si>
    <t>1704222132</t>
  </si>
  <si>
    <t>18</t>
  </si>
  <si>
    <t>905(R)</t>
  </si>
  <si>
    <t xml:space="preserve">X/03 - D+M držáku na mýdlo, nerez matná - viz výpis prvků </t>
  </si>
  <si>
    <t>1914783332</t>
  </si>
  <si>
    <t>19</t>
  </si>
  <si>
    <t>906(R)</t>
  </si>
  <si>
    <t xml:space="preserve">X/03 - D+M WC kartáče s kyblem - viz výpis prvků </t>
  </si>
  <si>
    <t>-1739680410</t>
  </si>
  <si>
    <t>20</t>
  </si>
  <si>
    <t>907(R)</t>
  </si>
  <si>
    <t xml:space="preserve">X/03 - D+M věšáku - viz výpis prvků </t>
  </si>
  <si>
    <t>-350121761</t>
  </si>
  <si>
    <t>908(R)</t>
  </si>
  <si>
    <t>X/04 - D+M závěsného systému - viz výpis prvků</t>
  </si>
  <si>
    <t>-1633015445</t>
  </si>
  <si>
    <t>22</t>
  </si>
  <si>
    <t>909(R)</t>
  </si>
  <si>
    <t xml:space="preserve">X/05 - D+M držáku na TV - viz výpis prvků </t>
  </si>
  <si>
    <t>-295018851</t>
  </si>
  <si>
    <t>23</t>
  </si>
  <si>
    <t>949101111</t>
  </si>
  <si>
    <t>Lešení pomocné pro objekty pozemních staveb s lešeňovou podlahou v do 1,9 m zatížení do 150 kg/m2</t>
  </si>
  <si>
    <t>819960288</t>
  </si>
  <si>
    <t>24</t>
  </si>
  <si>
    <t>952901111</t>
  </si>
  <si>
    <t>Vyčištění budov bytové a občanské výstavby při výšce podlaží do 4 m</t>
  </si>
  <si>
    <t>-539440505</t>
  </si>
  <si>
    <t>25</t>
  </si>
  <si>
    <t>965045112</t>
  </si>
  <si>
    <t>Bourání potěrů cementových nebo pískocementových tl do 50 mm pl do 4 m2</t>
  </si>
  <si>
    <t>1573563185</t>
  </si>
  <si>
    <t>1,9*2,1</t>
  </si>
  <si>
    <t>26</t>
  </si>
  <si>
    <t>968072455</t>
  </si>
  <si>
    <t>Vybourání kovových dveřních zárubní pl do 2 m2</t>
  </si>
  <si>
    <t>161347108</t>
  </si>
  <si>
    <t>0,9*2</t>
  </si>
  <si>
    <t>997</t>
  </si>
  <si>
    <t>Přesun sutě</t>
  </si>
  <si>
    <t>27</t>
  </si>
  <si>
    <t>997013217</t>
  </si>
  <si>
    <t>Vnitrostaveništní doprava suti a vybouraných hmot pro budovy v do 24 m ručně</t>
  </si>
  <si>
    <t>1468363993</t>
  </si>
  <si>
    <t>28</t>
  </si>
  <si>
    <t>997013501</t>
  </si>
  <si>
    <t>Odvoz suti a vybouraných hmot na skládku nebo meziskládku do 1 km se složením</t>
  </si>
  <si>
    <t>715807511</t>
  </si>
  <si>
    <t>29</t>
  </si>
  <si>
    <t>997013509</t>
  </si>
  <si>
    <t>Příplatek k odvozu suti a vybouraných hmot na skládku ZKD 1 km přes 1 km</t>
  </si>
  <si>
    <t>1255054467</t>
  </si>
  <si>
    <t>1,837*19</t>
  </si>
  <si>
    <t>30</t>
  </si>
  <si>
    <t>997013631</t>
  </si>
  <si>
    <t>Poplatek za uložení na skládce (skládkovné) stavebního odpadu směsného kód odpadu 17 09 04</t>
  </si>
  <si>
    <t>84969454</t>
  </si>
  <si>
    <t>998</t>
  </si>
  <si>
    <t>Přesun hmot</t>
  </si>
  <si>
    <t>31</t>
  </si>
  <si>
    <t>998018003</t>
  </si>
  <si>
    <t>Přesun hmot ruční pro budovy v do 24 m</t>
  </si>
  <si>
    <t>-560861040</t>
  </si>
  <si>
    <t>PSV</t>
  </si>
  <si>
    <t>Práce a dodávky PSV</t>
  </si>
  <si>
    <t>700</t>
  </si>
  <si>
    <t>Vybavení nábytkem</t>
  </si>
  <si>
    <t>32</t>
  </si>
  <si>
    <t>701(R)</t>
  </si>
  <si>
    <t>vybavení nábytkem - viz samostatný rozpočet</t>
  </si>
  <si>
    <t>kpl</t>
  </si>
  <si>
    <t>-1714217298</t>
  </si>
  <si>
    <t>711</t>
  </si>
  <si>
    <t>Izolace proti vodě, vlhkosti a plynům</t>
  </si>
  <si>
    <t>33</t>
  </si>
  <si>
    <t>71101(R)</t>
  </si>
  <si>
    <t>izolace minerální stěrkou vč. systémového řešení styku podlaha-stěna, stěna-stěna</t>
  </si>
  <si>
    <t>-857798929</t>
  </si>
  <si>
    <t>" sprcha "</t>
  </si>
  <si>
    <t>0,9*(1+1+0,9+0,5)*2+1</t>
  </si>
  <si>
    <t>34</t>
  </si>
  <si>
    <t>998711203</t>
  </si>
  <si>
    <t>Přesun hmot procentní pro izolace proti vodě, vlhkosti a plynům v objektech v do 60 m</t>
  </si>
  <si>
    <t>%</t>
  </si>
  <si>
    <t>141634308</t>
  </si>
  <si>
    <t>713</t>
  </si>
  <si>
    <t>Izolace tepelné</t>
  </si>
  <si>
    <t>35</t>
  </si>
  <si>
    <t>713120811</t>
  </si>
  <si>
    <t>Odstranění tepelné izolace podlah volně kladené z vláknitých materiálů suchých tl do 100 mm</t>
  </si>
  <si>
    <t>-2025109969</t>
  </si>
  <si>
    <t>36</t>
  </si>
  <si>
    <t>713121111</t>
  </si>
  <si>
    <t>Montáž izolace tepelné podlah volně kladenými rohožemi, pásy, dílci, deskami 1 vrstva</t>
  </si>
  <si>
    <t>1751040560</t>
  </si>
  <si>
    <t xml:space="preserve">" podlaha sociálky - skl.02 " </t>
  </si>
  <si>
    <t>1*1,9</t>
  </si>
  <si>
    <t>1*0,9</t>
  </si>
  <si>
    <t>37</t>
  </si>
  <si>
    <t>M</t>
  </si>
  <si>
    <t>713901(R)</t>
  </si>
  <si>
    <t>kročejová izolace síťovaný polyolefin - viz skl. podlah 02</t>
  </si>
  <si>
    <t>-639535413</t>
  </si>
  <si>
    <t>1,9*1,05</t>
  </si>
  <si>
    <t>38</t>
  </si>
  <si>
    <t>713902(R)</t>
  </si>
  <si>
    <t>kročejová izolace EPS 100 Z tl.100mm - viz skl. podlah 02</t>
  </si>
  <si>
    <t>992867661</t>
  </si>
  <si>
    <t>0,9*1,05</t>
  </si>
  <si>
    <t>39</t>
  </si>
  <si>
    <t>713191132</t>
  </si>
  <si>
    <t>Montáž izolace tepelné podlah, stropů vrchem nebo střech překrytí separační fólií z PE</t>
  </si>
  <si>
    <t>-83767664</t>
  </si>
  <si>
    <t>40</t>
  </si>
  <si>
    <t>28329042</t>
  </si>
  <si>
    <t>fólie PE separační či ochranná tl 0,2mm</t>
  </si>
  <si>
    <t>-609089951</t>
  </si>
  <si>
    <t>3*1,1655 'Přepočtené koeficientem množství</t>
  </si>
  <si>
    <t>41</t>
  </si>
  <si>
    <t>998713203</t>
  </si>
  <si>
    <t>Přesun hmot procentní pro izolace tepelné v objektech v do 24 m</t>
  </si>
  <si>
    <t>-1947276968</t>
  </si>
  <si>
    <t>720</t>
  </si>
  <si>
    <t>Zdravotechnika</t>
  </si>
  <si>
    <t>42</t>
  </si>
  <si>
    <t>72001(R)</t>
  </si>
  <si>
    <t>zdravotechnika - viz samostatný rozpočet</t>
  </si>
  <si>
    <t>541121958</t>
  </si>
  <si>
    <t>721</t>
  </si>
  <si>
    <t>Zdravotechnika - vnitřní kanalizace</t>
  </si>
  <si>
    <t>43</t>
  </si>
  <si>
    <t>721171803</t>
  </si>
  <si>
    <t>Demontáž potrubí z PVC do D 75</t>
  </si>
  <si>
    <t>m</t>
  </si>
  <si>
    <t>600089742</t>
  </si>
  <si>
    <t>44</t>
  </si>
  <si>
    <t>721183807</t>
  </si>
  <si>
    <t>Demontáž potrubí olovněné do D 114</t>
  </si>
  <si>
    <t>489491612</t>
  </si>
  <si>
    <t>45</t>
  </si>
  <si>
    <t>721290823</t>
  </si>
  <si>
    <t>Přemístění vnitrostaveništní demontovaných hmot vnitřní kanalizace v objektech výšky do 24 m</t>
  </si>
  <si>
    <t>-1196770251</t>
  </si>
  <si>
    <t>722</t>
  </si>
  <si>
    <t>Zdravotechnika - vnitřní vodovod</t>
  </si>
  <si>
    <t>46</t>
  </si>
  <si>
    <t>722130801</t>
  </si>
  <si>
    <t>Demontáž potrubí ocelové pozinkované závitové do DN 25</t>
  </si>
  <si>
    <t>570008890</t>
  </si>
  <si>
    <t>47</t>
  </si>
  <si>
    <t>722181812</t>
  </si>
  <si>
    <t>Demontáž plstěných pásů z trub do D 50</t>
  </si>
  <si>
    <t>-1653515293</t>
  </si>
  <si>
    <t>48</t>
  </si>
  <si>
    <t>722220861</t>
  </si>
  <si>
    <t>Demontáž armatur závitových se dvěma závity G do 3/4</t>
  </si>
  <si>
    <t>-274331631</t>
  </si>
  <si>
    <t>49</t>
  </si>
  <si>
    <t>722290823</t>
  </si>
  <si>
    <t>Přemístění vnitrostaveništní demontovaných hmot pro vnitřní vodovod v objektech výšky do 24 m</t>
  </si>
  <si>
    <t>-1009805325</t>
  </si>
  <si>
    <t>725</t>
  </si>
  <si>
    <t>Zdravotechnika - zařizovací předměty</t>
  </si>
  <si>
    <t>50</t>
  </si>
  <si>
    <t>725110814</t>
  </si>
  <si>
    <t>Demontáž klozetu Kombi, odsávací</t>
  </si>
  <si>
    <t>soubor</t>
  </si>
  <si>
    <t>1438154179</t>
  </si>
  <si>
    <t>51</t>
  </si>
  <si>
    <t>725210821</t>
  </si>
  <si>
    <t>Demontáž umyvadel bez výtokových armatur</t>
  </si>
  <si>
    <t>-1438929680</t>
  </si>
  <si>
    <t>52</t>
  </si>
  <si>
    <t>725240812</t>
  </si>
  <si>
    <t>Demontáž vaniček sprchových bez výtokových armatur</t>
  </si>
  <si>
    <t>822816682</t>
  </si>
  <si>
    <t>53</t>
  </si>
  <si>
    <t>725310823</t>
  </si>
  <si>
    <t>Demontáž dřez jednoduchý vestavěný v kuchyňských sestavách bez výtokových armatur</t>
  </si>
  <si>
    <t>-283386711</t>
  </si>
  <si>
    <t>54</t>
  </si>
  <si>
    <t>725590813</t>
  </si>
  <si>
    <t>Přemístění vnitrostaveništní demontovaných zařizovacích předmětů v objektech výšky do 24 m</t>
  </si>
  <si>
    <t>277240521</t>
  </si>
  <si>
    <t>55</t>
  </si>
  <si>
    <t>725820802</t>
  </si>
  <si>
    <t>Demontáž baterie stojánkové do jednoho otvoru</t>
  </si>
  <si>
    <t>756486554</t>
  </si>
  <si>
    <t>56</t>
  </si>
  <si>
    <t>725840850</t>
  </si>
  <si>
    <t>Demontáž baterie sprch diferenciální do G 3/4x1</t>
  </si>
  <si>
    <t>1484426237</t>
  </si>
  <si>
    <t>751</t>
  </si>
  <si>
    <t>Vzduchotechnika</t>
  </si>
  <si>
    <t>57</t>
  </si>
  <si>
    <t>75101(R)</t>
  </si>
  <si>
    <t>vzduchotechnika - viz samostatný rozpočet</t>
  </si>
  <si>
    <t>-1131223768</t>
  </si>
  <si>
    <t>58</t>
  </si>
  <si>
    <t>751311817</t>
  </si>
  <si>
    <t>Demontáž vyústě čtyřhranné pro potrubí čtyřhranné nebo kruhové do průřezu 0,080 m2</t>
  </si>
  <si>
    <t>-324650704</t>
  </si>
  <si>
    <t>59</t>
  </si>
  <si>
    <t>751510860</t>
  </si>
  <si>
    <t>Demontáž vzduchotechnického potrubí plechového čtyřhranného do suti průřezu do 0,03 m2</t>
  </si>
  <si>
    <t>-1920390298</t>
  </si>
  <si>
    <t>763</t>
  </si>
  <si>
    <t>Konstrukce suché výstavby</t>
  </si>
  <si>
    <t>60</t>
  </si>
  <si>
    <t>763111811</t>
  </si>
  <si>
    <t>Demontáž SDK příčky s jednoduchou ocelovou nosnou konstrukcí opláštění jednoduché</t>
  </si>
  <si>
    <t>-1306742749</t>
  </si>
  <si>
    <t>" srovnatelně - demontáž bytového jádra - stěny vč. dveří "</t>
  </si>
  <si>
    <t>2,6*(3*0,8+3*1,64+2*1,25+0,63+1,64)</t>
  </si>
  <si>
    <t>61</t>
  </si>
  <si>
    <t>763131451(R)</t>
  </si>
  <si>
    <t>SDK podhled deska 1xH2 12,5 bez izolace dvouvrstvá spodní kce profil CD+UD - vč. vsazení svítidel a revizního otvoru</t>
  </si>
  <si>
    <t>-1770627429</t>
  </si>
  <si>
    <t>" skl. 04 - m.č.01,02 "</t>
  </si>
  <si>
    <t>2,6+2,9</t>
  </si>
  <si>
    <t>62</t>
  </si>
  <si>
    <t>763131811</t>
  </si>
  <si>
    <t>Demontáž SDK podhledu s nosnou kcí dřevěnou opláštění jednoduché</t>
  </si>
  <si>
    <t>-489575262</t>
  </si>
  <si>
    <t>" srovnatelně - demontáž podhledu soc. zařízení "</t>
  </si>
  <si>
    <t>1,64*2,1</t>
  </si>
  <si>
    <t>63</t>
  </si>
  <si>
    <t>998763403</t>
  </si>
  <si>
    <t>Přesun hmot procentní pro sádrokartonové konstrukce v objektech v do 24 m</t>
  </si>
  <si>
    <t>-1649564795</t>
  </si>
  <si>
    <t>766</t>
  </si>
  <si>
    <t>Konstrukce truhlářské</t>
  </si>
  <si>
    <t>64</t>
  </si>
  <si>
    <t>766001(R)</t>
  </si>
  <si>
    <t xml:space="preserve">T/01 - D+M vstupních dveří 800/1970mm, PO EI 30 DP3, bezp. kování, vč. zárubně a kování - viz výpis prvků </t>
  </si>
  <si>
    <t>1986130350</t>
  </si>
  <si>
    <t>65</t>
  </si>
  <si>
    <t>766002(R)</t>
  </si>
  <si>
    <t xml:space="preserve">T/02 - D+M dveří vnitřních 600/1970mm, vč. zárubně a kování  - viz výpis prvků</t>
  </si>
  <si>
    <t>-557602778</t>
  </si>
  <si>
    <t>66</t>
  </si>
  <si>
    <t>766003(R)</t>
  </si>
  <si>
    <t xml:space="preserve">T/03 - D+M dveří vnitřních prosklenných 800/1970mm, vč. zárubně a kování  - viz výpis prvků</t>
  </si>
  <si>
    <t>238745682</t>
  </si>
  <si>
    <t>67</t>
  </si>
  <si>
    <t>766012(R)</t>
  </si>
  <si>
    <t>demontáž spížní skříně vč. odvozu a likvidaci na skládce</t>
  </si>
  <si>
    <t>-1747596001</t>
  </si>
  <si>
    <t>68</t>
  </si>
  <si>
    <t>766013(R)</t>
  </si>
  <si>
    <t xml:space="preserve">demontáž kuchyňské linky vč. odvozu a likvidace na skládce </t>
  </si>
  <si>
    <t>-1838787560</t>
  </si>
  <si>
    <t>69</t>
  </si>
  <si>
    <t>998766203</t>
  </si>
  <si>
    <t>Přesun hmot procentní pro konstrukce truhlářské v objektech v do 24 m</t>
  </si>
  <si>
    <t>-789161111</t>
  </si>
  <si>
    <t>771</t>
  </si>
  <si>
    <t>Podlahy z dlaždic</t>
  </si>
  <si>
    <t>70</t>
  </si>
  <si>
    <t>771121011</t>
  </si>
  <si>
    <t>Nátěr penetrační na podlahu</t>
  </si>
  <si>
    <t>-1431091878</t>
  </si>
  <si>
    <t>" sociálky skl. 02 "</t>
  </si>
  <si>
    <t>2,9</t>
  </si>
  <si>
    <t>71</t>
  </si>
  <si>
    <t>771274113</t>
  </si>
  <si>
    <t>Montáž obkladů stupnic z dlaždic keramických flexibilní lepidlo š do 300 mm</t>
  </si>
  <si>
    <t>1214874029</t>
  </si>
  <si>
    <t xml:space="preserve">" sprcha " </t>
  </si>
  <si>
    <t>0,6</t>
  </si>
  <si>
    <t>72</t>
  </si>
  <si>
    <t>59761337</t>
  </si>
  <si>
    <t>schodovka protiskluzná šířky 300x600mm</t>
  </si>
  <si>
    <t>1358325735</t>
  </si>
  <si>
    <t>73</t>
  </si>
  <si>
    <t>771574122</t>
  </si>
  <si>
    <t>Montáž podlah keramických hladkých lepených flexibilním lepidlem do 100 ks/m2</t>
  </si>
  <si>
    <t>607945324</t>
  </si>
  <si>
    <t>" skl. 02,03 "</t>
  </si>
  <si>
    <t>74</t>
  </si>
  <si>
    <t>597901(R)</t>
  </si>
  <si>
    <t>dodání dlažby 100/100mm - specifikace mat. viz skl.02,03</t>
  </si>
  <si>
    <t>1417391112</t>
  </si>
  <si>
    <t>2,9*1,1</t>
  </si>
  <si>
    <t>75</t>
  </si>
  <si>
    <t>771591115</t>
  </si>
  <si>
    <t>Podlahy spárování silikonem</t>
  </si>
  <si>
    <t>-1676084319</t>
  </si>
  <si>
    <t>1+1+0,9+0,7</t>
  </si>
  <si>
    <t>" obklad - kouty "</t>
  </si>
  <si>
    <t>3*2,4</t>
  </si>
  <si>
    <t>76</t>
  </si>
  <si>
    <t>998771203</t>
  </si>
  <si>
    <t>Přesun hmot procentní pro podlahy z dlaždic v objektech v do 24 m</t>
  </si>
  <si>
    <t>1225211913</t>
  </si>
  <si>
    <t>776</t>
  </si>
  <si>
    <t>Podlahy povlakové</t>
  </si>
  <si>
    <t>77</t>
  </si>
  <si>
    <t>776111116</t>
  </si>
  <si>
    <t>Odstranění zbytků lepidla z podkladu povlakových podlah broušením</t>
  </si>
  <si>
    <t>-740507666</t>
  </si>
  <si>
    <t>1,35*2,27+5,92*3,45</t>
  </si>
  <si>
    <t>78</t>
  </si>
  <si>
    <t>776111311</t>
  </si>
  <si>
    <t>Vysátí podkladu povlakových podlah</t>
  </si>
  <si>
    <t>1422504801</t>
  </si>
  <si>
    <t>79</t>
  </si>
  <si>
    <t>776121311</t>
  </si>
  <si>
    <t>Vodou ředitelná penetrace savého podkladu povlakových podlah ředěná v poměru 1:1</t>
  </si>
  <si>
    <t>1160813662</t>
  </si>
  <si>
    <t>80</t>
  </si>
  <si>
    <t>776141112</t>
  </si>
  <si>
    <t>Vyrovnání podkladu povlakových podlah stěrkou pevnosti 20 MPa tl 5 mm</t>
  </si>
  <si>
    <t>-43053034</t>
  </si>
  <si>
    <t>81</t>
  </si>
  <si>
    <t>776201812</t>
  </si>
  <si>
    <t>Demontáž lepených povlakových podlah s podložkou ručně</t>
  </si>
  <si>
    <t>44413504</t>
  </si>
  <si>
    <t>(5,62+2,27)*3,45</t>
  </si>
  <si>
    <t>82</t>
  </si>
  <si>
    <t>776223112</t>
  </si>
  <si>
    <t>Spoj povlakových podlahovin z PVC svařováním za studena</t>
  </si>
  <si>
    <t>629636750</t>
  </si>
  <si>
    <t>83</t>
  </si>
  <si>
    <t>776231111</t>
  </si>
  <si>
    <t>Lepení lamel a čtverců z vinylu standardním lepidlem</t>
  </si>
  <si>
    <t>240190977</t>
  </si>
  <si>
    <t>84</t>
  </si>
  <si>
    <t>284122(R)</t>
  </si>
  <si>
    <t>rolované akustické PVC s ochrannou PUR vrstvou , tl. 3,45mm - viz skladba konstrukcí 01</t>
  </si>
  <si>
    <t>1433563027</t>
  </si>
  <si>
    <t>23,5*1,1</t>
  </si>
  <si>
    <t>85</t>
  </si>
  <si>
    <t>776410811</t>
  </si>
  <si>
    <t>Odstranění soklíků a lišt pryžových nebo plastových</t>
  </si>
  <si>
    <t>544897389</t>
  </si>
  <si>
    <t>(0,8+1,17+1,19+1,25+1,3+2,27+5,62+3,45)*2</t>
  </si>
  <si>
    <t>86</t>
  </si>
  <si>
    <t>776421111</t>
  </si>
  <si>
    <t>Montáž obvodových lišt lepením</t>
  </si>
  <si>
    <t>-455108643</t>
  </si>
  <si>
    <t>(1,35+1,9+5,92+3,45)*2</t>
  </si>
  <si>
    <t>87</t>
  </si>
  <si>
    <t>284123(R)</t>
  </si>
  <si>
    <t>PVC lišta - viz skladby konstrukcí 01</t>
  </si>
  <si>
    <t>-2110441290</t>
  </si>
  <si>
    <t>25,24*1,1</t>
  </si>
  <si>
    <t>88</t>
  </si>
  <si>
    <t>998776203</t>
  </si>
  <si>
    <t>Přesun hmot procentní pro podlahy povlakové v objektech v do 24 m</t>
  </si>
  <si>
    <t>-742462370</t>
  </si>
  <si>
    <t>781</t>
  </si>
  <si>
    <t>Dokončovací práce - obklady</t>
  </si>
  <si>
    <t>89</t>
  </si>
  <si>
    <t>781121011</t>
  </si>
  <si>
    <t>Nátěr penetrační na stěnu</t>
  </si>
  <si>
    <t>934145794</t>
  </si>
  <si>
    <t>" m.č.02 "</t>
  </si>
  <si>
    <t>2,5*(1,9+1+1+0,9)*2</t>
  </si>
  <si>
    <t>-0,6*2*3+(2+0,6+2)*0,1</t>
  </si>
  <si>
    <t>" m.č.03 "</t>
  </si>
  <si>
    <t>0,6*(1,8+0,6)</t>
  </si>
  <si>
    <t>90</t>
  </si>
  <si>
    <t>781474120</t>
  </si>
  <si>
    <t>Montáž obkladů vnitřních keramických hladkých do 100 ks/m2 lepených flexibilním lepidlem</t>
  </si>
  <si>
    <t>1484588114</t>
  </si>
  <si>
    <t>91</t>
  </si>
  <si>
    <t>59703(R)</t>
  </si>
  <si>
    <t>dodání obkladu 100/100mm vč. dopravy</t>
  </si>
  <si>
    <t>487378142</t>
  </si>
  <si>
    <t>22,3*1,1</t>
  </si>
  <si>
    <t>92</t>
  </si>
  <si>
    <t>781901(R)</t>
  </si>
  <si>
    <t xml:space="preserve">D+M nerez profilu na hranu přizdívky </t>
  </si>
  <si>
    <t>-93359553</t>
  </si>
  <si>
    <t>2*1</t>
  </si>
  <si>
    <t>93</t>
  </si>
  <si>
    <t>998781203</t>
  </si>
  <si>
    <t>Přesun hmot procentní pro obklady keramické v objektech v do 24 m</t>
  </si>
  <si>
    <t>-1871101598</t>
  </si>
  <si>
    <t>783</t>
  </si>
  <si>
    <t>Dokončovací práce - nátěry</t>
  </si>
  <si>
    <t>94</t>
  </si>
  <si>
    <t>783301311</t>
  </si>
  <si>
    <t>Odmaštění zámečnických konstrukcí vodou ředitelným odmašťovačem</t>
  </si>
  <si>
    <t>-269983179</t>
  </si>
  <si>
    <t>" zárubně "</t>
  </si>
  <si>
    <t>3*1,5</t>
  </si>
  <si>
    <t>95</t>
  </si>
  <si>
    <t>783314101</t>
  </si>
  <si>
    <t>Základní jednonásobný syntetický nátěr zámečnických konstrukcí</t>
  </si>
  <si>
    <t>1913382452</t>
  </si>
  <si>
    <t>96</t>
  </si>
  <si>
    <t>783315101</t>
  </si>
  <si>
    <t>Mezinátěr jednonásobný syntetický standardní zámečnických konstrukcí</t>
  </si>
  <si>
    <t>-2005726134</t>
  </si>
  <si>
    <t>97</t>
  </si>
  <si>
    <t>783317101</t>
  </si>
  <si>
    <t>Krycí jednonásobný syntetický standardní nátěr zámečnických konstrukcí</t>
  </si>
  <si>
    <t>1009113411</t>
  </si>
  <si>
    <t>98</t>
  </si>
  <si>
    <t>793901(R)</t>
  </si>
  <si>
    <t>obroušení a nátěr radiátoru a trubek ÚT</t>
  </si>
  <si>
    <t>-461490868</t>
  </si>
  <si>
    <t>784</t>
  </si>
  <si>
    <t>Dokončovací práce - malby a tapety</t>
  </si>
  <si>
    <t>99</t>
  </si>
  <si>
    <t>784121001</t>
  </si>
  <si>
    <t>Oškrabání malby v mísnostech výšky do 3,80 m</t>
  </si>
  <si>
    <t>-670279120</t>
  </si>
  <si>
    <t>" strop - mč.03 "</t>
  </si>
  <si>
    <t>20,5</t>
  </si>
  <si>
    <t>" stěny "</t>
  </si>
  <si>
    <t>2,66*(5,92*2+3,45)</t>
  </si>
  <si>
    <t>2,66*(1,9+1,35)</t>
  </si>
  <si>
    <t>100</t>
  </si>
  <si>
    <t>784211101</t>
  </si>
  <si>
    <t>Dvojnásobné bílé malby ze směsí za mokra výborně otěruvzdorných v místnostech výšky do 3,80 m</t>
  </si>
  <si>
    <t>1587751278</t>
  </si>
  <si>
    <t>2,66*(5,92+3,45)*2</t>
  </si>
  <si>
    <t>2,66*(1,9+1,35)*2</t>
  </si>
  <si>
    <t>VRN</t>
  </si>
  <si>
    <t>Vedlejší rozpočtové náklady</t>
  </si>
  <si>
    <t>101</t>
  </si>
  <si>
    <t>VRN1</t>
  </si>
  <si>
    <t>zařízení staveniště</t>
  </si>
  <si>
    <t>-1763909559</t>
  </si>
  <si>
    <t>102</t>
  </si>
  <si>
    <t>VRN2</t>
  </si>
  <si>
    <t>kompletační činnost hlavního dodavatele stavby</t>
  </si>
  <si>
    <t>-1449937907</t>
  </si>
  <si>
    <t>103</t>
  </si>
  <si>
    <t>VRN3</t>
  </si>
  <si>
    <t>provoz investora</t>
  </si>
  <si>
    <t>1860456706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</si>
</sst>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DOH058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 xml:space="preserve">Oprava bytových jednotek  a spol. prostor budovy YD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Olomouc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8. 7. 2021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FNOL, I.P.Pavlova 6, Olomouc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arch. Jan Dohnal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'DOH0581 - SO 02 Garsonier...'!J30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'DOH0581 - SO 02 Garsonier...'!P139</f>
        <v>0</v>
      </c>
      <c r="AV95" s="128">
        <f>'DOH0581 - SO 02 Garsonier...'!J33</f>
        <v>0</v>
      </c>
      <c r="AW95" s="128">
        <f>'DOH0581 - SO 02 Garsonier...'!J34</f>
        <v>0</v>
      </c>
      <c r="AX95" s="128">
        <f>'DOH0581 - SO 02 Garsonier...'!J35</f>
        <v>0</v>
      </c>
      <c r="AY95" s="128">
        <f>'DOH0581 - SO 02 Garsonier...'!J36</f>
        <v>0</v>
      </c>
      <c r="AZ95" s="128">
        <f>'DOH0581 - SO 02 Garsonier...'!F33</f>
        <v>0</v>
      </c>
      <c r="BA95" s="128">
        <f>'DOH0581 - SO 02 Garsonier...'!F34</f>
        <v>0</v>
      </c>
      <c r="BB95" s="128">
        <f>'DOH0581 - SO 02 Garsonier...'!F35</f>
        <v>0</v>
      </c>
      <c r="BC95" s="128">
        <f>'DOH0581 - SO 02 Garsonier...'!F36</f>
        <v>0</v>
      </c>
      <c r="BD95" s="130">
        <f>'DOH0581 - SO 02 Garsonier...'!F37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84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QRG68zD0K7MdeOr+8zFphG0D4UxR60dt+mafqA6bCggQ38rwiYX05KOpLbCy97Kbj5oBNmO3SWJE8QzcOzOyVw==" hashValue="ykYuHceadZ/j55MgkgsGdqPqH9KRuSeAIkl7CkwkMP7DSP7F2ooh9tXTrJWC/9twIUA7FKZG8Q72sldDIMoqu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581 - SO 02 Garsonie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84</v>
      </c>
    </row>
    <row r="4" s="1" customFormat="1" ht="24.96" customHeight="1">
      <c r="B4" s="20"/>
      <c r="D4" s="134" t="s">
        <v>86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 xml:space="preserve">Oprava bytových jednotek  a spol. prostor budovy YD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8. 7. 2021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31</v>
      </c>
      <c r="F21" s="38"/>
      <c r="G21" s="38"/>
      <c r="H21" s="38"/>
      <c r="I21" s="136" t="s">
        <v>27</v>
      </c>
      <c r="J21" s="139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33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36</v>
      </c>
      <c r="E30" s="38"/>
      <c r="F30" s="38"/>
      <c r="G30" s="38"/>
      <c r="H30" s="38"/>
      <c r="I30" s="38"/>
      <c r="J30" s="147">
        <f>ROUND(J139,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38</v>
      </c>
      <c r="G32" s="38"/>
      <c r="H32" s="38"/>
      <c r="I32" s="148" t="s">
        <v>37</v>
      </c>
      <c r="J32" s="14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40</v>
      </c>
      <c r="E33" s="136" t="s">
        <v>41</v>
      </c>
      <c r="F33" s="150">
        <f>ROUND((SUM(BE139:BE361)),  2)</f>
        <v>0</v>
      </c>
      <c r="G33" s="38"/>
      <c r="H33" s="38"/>
      <c r="I33" s="151">
        <v>0.20999999999999999</v>
      </c>
      <c r="J33" s="150">
        <f>ROUND(((SUM(BE139:BE361))*I33),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42</v>
      </c>
      <c r="F34" s="150">
        <f>ROUND((SUM(BF139:BF361)),  2)</f>
        <v>0</v>
      </c>
      <c r="G34" s="38"/>
      <c r="H34" s="38"/>
      <c r="I34" s="151">
        <v>0.14999999999999999</v>
      </c>
      <c r="J34" s="150">
        <f>ROUND(((SUM(BF139:BF361))*I34),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43</v>
      </c>
      <c r="F35" s="150">
        <f>ROUND((SUM(BG139:BG361)),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44</v>
      </c>
      <c r="F36" s="150">
        <f>ROUND((SUM(BH139:BH361)),  2)</f>
        <v>0</v>
      </c>
      <c r="G36" s="38"/>
      <c r="H36" s="38"/>
      <c r="I36" s="151">
        <v>0.14999999999999999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45</v>
      </c>
      <c r="F37" s="150">
        <f>ROUND((SUM(BI139:BI361)),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46</v>
      </c>
      <c r="E39" s="154"/>
      <c r="F39" s="154"/>
      <c r="G39" s="155" t="s">
        <v>47</v>
      </c>
      <c r="H39" s="156" t="s">
        <v>48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49</v>
      </c>
      <c r="E50" s="160"/>
      <c r="F50" s="160"/>
      <c r="G50" s="159" t="s">
        <v>50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51</v>
      </c>
      <c r="E61" s="162"/>
      <c r="F61" s="163" t="s">
        <v>52</v>
      </c>
      <c r="G61" s="161" t="s">
        <v>51</v>
      </c>
      <c r="H61" s="162"/>
      <c r="I61" s="162"/>
      <c r="J61" s="164" t="s">
        <v>52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53</v>
      </c>
      <c r="E65" s="165"/>
      <c r="F65" s="165"/>
      <c r="G65" s="159" t="s">
        <v>54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51</v>
      </c>
      <c r="E76" s="162"/>
      <c r="F76" s="163" t="s">
        <v>52</v>
      </c>
      <c r="G76" s="161" t="s">
        <v>51</v>
      </c>
      <c r="H76" s="162"/>
      <c r="I76" s="162"/>
      <c r="J76" s="164" t="s">
        <v>52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 xml:space="preserve">Oprava bytových jednotek  a spol. prostor budovy YD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DOH0581 - SO 02 Garsoniera s jednořadou kuchyní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Olomouc</v>
      </c>
      <c r="G89" s="40"/>
      <c r="H89" s="40"/>
      <c r="I89" s="32" t="s">
        <v>22</v>
      </c>
      <c r="J89" s="79" t="str">
        <f>IF(J12="","",J12)</f>
        <v>8. 7. 2021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FNOL, I.P.Pavlova 6, Olomouc</v>
      </c>
      <c r="G91" s="40"/>
      <c r="H91" s="40"/>
      <c r="I91" s="32" t="s">
        <v>30</v>
      </c>
      <c r="J91" s="36" t="str">
        <f>E21</f>
        <v>Ing. arch. Jan Dohnal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90</v>
      </c>
      <c r="D94" s="172"/>
      <c r="E94" s="172"/>
      <c r="F94" s="172"/>
      <c r="G94" s="172"/>
      <c r="H94" s="172"/>
      <c r="I94" s="172"/>
      <c r="J94" s="173" t="s">
        <v>91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92</v>
      </c>
      <c r="D96" s="40"/>
      <c r="E96" s="40"/>
      <c r="F96" s="40"/>
      <c r="G96" s="40"/>
      <c r="H96" s="40"/>
      <c r="I96" s="40"/>
      <c r="J96" s="110">
        <f>J139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93</v>
      </c>
    </row>
    <row r="97" s="9" customFormat="1" ht="24.96" customHeight="1">
      <c r="A97" s="9"/>
      <c r="B97" s="175"/>
      <c r="C97" s="176"/>
      <c r="D97" s="177" t="s">
        <v>94</v>
      </c>
      <c r="E97" s="178"/>
      <c r="F97" s="178"/>
      <c r="G97" s="178"/>
      <c r="H97" s="178"/>
      <c r="I97" s="178"/>
      <c r="J97" s="179">
        <f>J140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J141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96</v>
      </c>
      <c r="E99" s="184"/>
      <c r="F99" s="184"/>
      <c r="G99" s="184"/>
      <c r="H99" s="184"/>
      <c r="I99" s="184"/>
      <c r="J99" s="185">
        <f>J157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J192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J208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J214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100</v>
      </c>
      <c r="E103" s="178"/>
      <c r="F103" s="178"/>
      <c r="G103" s="178"/>
      <c r="H103" s="178"/>
      <c r="I103" s="178"/>
      <c r="J103" s="179">
        <f>J216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101</v>
      </c>
      <c r="E104" s="184"/>
      <c r="F104" s="184"/>
      <c r="G104" s="184"/>
      <c r="H104" s="184"/>
      <c r="I104" s="184"/>
      <c r="J104" s="185">
        <f>J217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102</v>
      </c>
      <c r="E105" s="184"/>
      <c r="F105" s="184"/>
      <c r="G105" s="184"/>
      <c r="H105" s="184"/>
      <c r="I105" s="184"/>
      <c r="J105" s="185">
        <f>J219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103</v>
      </c>
      <c r="E106" s="184"/>
      <c r="F106" s="184"/>
      <c r="G106" s="184"/>
      <c r="H106" s="184"/>
      <c r="I106" s="184"/>
      <c r="J106" s="185">
        <f>J224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104</v>
      </c>
      <c r="E107" s="184"/>
      <c r="F107" s="184"/>
      <c r="G107" s="184"/>
      <c r="H107" s="184"/>
      <c r="I107" s="184"/>
      <c r="J107" s="185">
        <f>J241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1"/>
      <c r="C108" s="182"/>
      <c r="D108" s="183" t="s">
        <v>105</v>
      </c>
      <c r="E108" s="184"/>
      <c r="F108" s="184"/>
      <c r="G108" s="184"/>
      <c r="H108" s="184"/>
      <c r="I108" s="184"/>
      <c r="J108" s="185">
        <f>J243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1"/>
      <c r="C109" s="182"/>
      <c r="D109" s="183" t="s">
        <v>106</v>
      </c>
      <c r="E109" s="184"/>
      <c r="F109" s="184"/>
      <c r="G109" s="184"/>
      <c r="H109" s="184"/>
      <c r="I109" s="184"/>
      <c r="J109" s="185">
        <f>J247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1"/>
      <c r="C110" s="182"/>
      <c r="D110" s="183" t="s">
        <v>107</v>
      </c>
      <c r="E110" s="184"/>
      <c r="F110" s="184"/>
      <c r="G110" s="184"/>
      <c r="H110" s="184"/>
      <c r="I110" s="184"/>
      <c r="J110" s="185">
        <f>J252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1"/>
      <c r="C111" s="182"/>
      <c r="D111" s="183" t="s">
        <v>108</v>
      </c>
      <c r="E111" s="184"/>
      <c r="F111" s="184"/>
      <c r="G111" s="184"/>
      <c r="H111" s="184"/>
      <c r="I111" s="184"/>
      <c r="J111" s="185">
        <f>J260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1"/>
      <c r="C112" s="182"/>
      <c r="D112" s="183" t="s">
        <v>109</v>
      </c>
      <c r="E112" s="184"/>
      <c r="F112" s="184"/>
      <c r="G112" s="184"/>
      <c r="H112" s="184"/>
      <c r="I112" s="184"/>
      <c r="J112" s="185">
        <f>J264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1"/>
      <c r="C113" s="182"/>
      <c r="D113" s="183" t="s">
        <v>110</v>
      </c>
      <c r="E113" s="184"/>
      <c r="F113" s="184"/>
      <c r="G113" s="184"/>
      <c r="H113" s="184"/>
      <c r="I113" s="184"/>
      <c r="J113" s="185">
        <f>J275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1"/>
      <c r="C114" s="182"/>
      <c r="D114" s="183" t="s">
        <v>111</v>
      </c>
      <c r="E114" s="184"/>
      <c r="F114" s="184"/>
      <c r="G114" s="184"/>
      <c r="H114" s="184"/>
      <c r="I114" s="184"/>
      <c r="J114" s="185">
        <f>J282</f>
        <v>0</v>
      </c>
      <c r="K114" s="182"/>
      <c r="L114" s="18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1"/>
      <c r="C115" s="182"/>
      <c r="D115" s="183" t="s">
        <v>112</v>
      </c>
      <c r="E115" s="184"/>
      <c r="F115" s="184"/>
      <c r="G115" s="184"/>
      <c r="H115" s="184"/>
      <c r="I115" s="184"/>
      <c r="J115" s="185">
        <f>J302</f>
        <v>0</v>
      </c>
      <c r="K115" s="182"/>
      <c r="L115" s="18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1"/>
      <c r="C116" s="182"/>
      <c r="D116" s="183" t="s">
        <v>113</v>
      </c>
      <c r="E116" s="184"/>
      <c r="F116" s="184"/>
      <c r="G116" s="184"/>
      <c r="H116" s="184"/>
      <c r="I116" s="184"/>
      <c r="J116" s="185">
        <f>J321</f>
        <v>0</v>
      </c>
      <c r="K116" s="182"/>
      <c r="L116" s="18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1"/>
      <c r="C117" s="182"/>
      <c r="D117" s="183" t="s">
        <v>114</v>
      </c>
      <c r="E117" s="184"/>
      <c r="F117" s="184"/>
      <c r="G117" s="184"/>
      <c r="H117" s="184"/>
      <c r="I117" s="184"/>
      <c r="J117" s="185">
        <f>J335</f>
        <v>0</v>
      </c>
      <c r="K117" s="182"/>
      <c r="L117" s="18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1"/>
      <c r="C118" s="182"/>
      <c r="D118" s="183" t="s">
        <v>115</v>
      </c>
      <c r="E118" s="184"/>
      <c r="F118" s="184"/>
      <c r="G118" s="184"/>
      <c r="H118" s="184"/>
      <c r="I118" s="184"/>
      <c r="J118" s="185">
        <f>J343</f>
        <v>0</v>
      </c>
      <c r="K118" s="182"/>
      <c r="L118" s="186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75"/>
      <c r="C119" s="176"/>
      <c r="D119" s="177" t="s">
        <v>116</v>
      </c>
      <c r="E119" s="178"/>
      <c r="F119" s="178"/>
      <c r="G119" s="178"/>
      <c r="H119" s="178"/>
      <c r="I119" s="178"/>
      <c r="J119" s="179">
        <f>J358</f>
        <v>0</v>
      </c>
      <c r="K119" s="176"/>
      <c r="L119" s="18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66"/>
      <c r="C121" s="67"/>
      <c r="D121" s="67"/>
      <c r="E121" s="67"/>
      <c r="F121" s="67"/>
      <c r="G121" s="67"/>
      <c r="H121" s="67"/>
      <c r="I121" s="67"/>
      <c r="J121" s="67"/>
      <c r="K121" s="67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5" s="2" customFormat="1" ht="6.96" customHeight="1">
      <c r="A125" s="38"/>
      <c r="B125" s="68"/>
      <c r="C125" s="69"/>
      <c r="D125" s="69"/>
      <c r="E125" s="69"/>
      <c r="F125" s="69"/>
      <c r="G125" s="69"/>
      <c r="H125" s="69"/>
      <c r="I125" s="69"/>
      <c r="J125" s="69"/>
      <c r="K125" s="69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24.96" customHeight="1">
      <c r="A126" s="38"/>
      <c r="B126" s="39"/>
      <c r="C126" s="23" t="s">
        <v>117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16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6.5" customHeight="1">
      <c r="A129" s="38"/>
      <c r="B129" s="39"/>
      <c r="C129" s="40"/>
      <c r="D129" s="40"/>
      <c r="E129" s="170" t="str">
        <f>E7</f>
        <v xml:space="preserve">Oprava bytových jednotek  a spol. prostor budovy YD</v>
      </c>
      <c r="F129" s="32"/>
      <c r="G129" s="32"/>
      <c r="H129" s="32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87</v>
      </c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6.5" customHeight="1">
      <c r="A131" s="38"/>
      <c r="B131" s="39"/>
      <c r="C131" s="40"/>
      <c r="D131" s="40"/>
      <c r="E131" s="76" t="str">
        <f>E9</f>
        <v>DOH0581 - SO 02 Garsoniera s jednořadou kuchyní</v>
      </c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2" customHeight="1">
      <c r="A133" s="38"/>
      <c r="B133" s="39"/>
      <c r="C133" s="32" t="s">
        <v>20</v>
      </c>
      <c r="D133" s="40"/>
      <c r="E133" s="40"/>
      <c r="F133" s="27" t="str">
        <f>F12</f>
        <v>Olomouc</v>
      </c>
      <c r="G133" s="40"/>
      <c r="H133" s="40"/>
      <c r="I133" s="32" t="s">
        <v>22</v>
      </c>
      <c r="J133" s="79" t="str">
        <f>IF(J12="","",J12)</f>
        <v>8. 7. 2021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6.96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5.15" customHeight="1">
      <c r="A135" s="38"/>
      <c r="B135" s="39"/>
      <c r="C135" s="32" t="s">
        <v>24</v>
      </c>
      <c r="D135" s="40"/>
      <c r="E135" s="40"/>
      <c r="F135" s="27" t="str">
        <f>E15</f>
        <v>FNOL, I.P.Pavlova 6, Olomouc</v>
      </c>
      <c r="G135" s="40"/>
      <c r="H135" s="40"/>
      <c r="I135" s="32" t="s">
        <v>30</v>
      </c>
      <c r="J135" s="36" t="str">
        <f>E21</f>
        <v>Ing. arch. Jan Dohnal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5.15" customHeight="1">
      <c r="A136" s="38"/>
      <c r="B136" s="39"/>
      <c r="C136" s="32" t="s">
        <v>28</v>
      </c>
      <c r="D136" s="40"/>
      <c r="E136" s="40"/>
      <c r="F136" s="27" t="str">
        <f>IF(E18="","",E18)</f>
        <v>Vyplň údaj</v>
      </c>
      <c r="G136" s="40"/>
      <c r="H136" s="40"/>
      <c r="I136" s="32" t="s">
        <v>33</v>
      </c>
      <c r="J136" s="36" t="str">
        <f>E24</f>
        <v xml:space="preserve"> </v>
      </c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0.32" customHeight="1">
      <c r="A137" s="38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11" customFormat="1" ht="29.28" customHeight="1">
      <c r="A138" s="187"/>
      <c r="B138" s="188"/>
      <c r="C138" s="189" t="s">
        <v>118</v>
      </c>
      <c r="D138" s="190" t="s">
        <v>61</v>
      </c>
      <c r="E138" s="190" t="s">
        <v>57</v>
      </c>
      <c r="F138" s="190" t="s">
        <v>58</v>
      </c>
      <c r="G138" s="190" t="s">
        <v>119</v>
      </c>
      <c r="H138" s="190" t="s">
        <v>120</v>
      </c>
      <c r="I138" s="190" t="s">
        <v>121</v>
      </c>
      <c r="J138" s="191" t="s">
        <v>91</v>
      </c>
      <c r="K138" s="192" t="s">
        <v>122</v>
      </c>
      <c r="L138" s="193"/>
      <c r="M138" s="100" t="s">
        <v>1</v>
      </c>
      <c r="N138" s="101" t="s">
        <v>40</v>
      </c>
      <c r="O138" s="101" t="s">
        <v>123</v>
      </c>
      <c r="P138" s="101" t="s">
        <v>124</v>
      </c>
      <c r="Q138" s="101" t="s">
        <v>125</v>
      </c>
      <c r="R138" s="101" t="s">
        <v>126</v>
      </c>
      <c r="S138" s="101" t="s">
        <v>127</v>
      </c>
      <c r="T138" s="102" t="s">
        <v>128</v>
      </c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</row>
    <row r="139" s="2" customFormat="1" ht="22.8" customHeight="1">
      <c r="A139" s="38"/>
      <c r="B139" s="39"/>
      <c r="C139" s="107" t="s">
        <v>129</v>
      </c>
      <c r="D139" s="40"/>
      <c r="E139" s="40"/>
      <c r="F139" s="40"/>
      <c r="G139" s="40"/>
      <c r="H139" s="40"/>
      <c r="I139" s="40"/>
      <c r="J139" s="194">
        <f>BK139</f>
        <v>0</v>
      </c>
      <c r="K139" s="40"/>
      <c r="L139" s="44"/>
      <c r="M139" s="103"/>
      <c r="N139" s="195"/>
      <c r="O139" s="104"/>
      <c r="P139" s="196">
        <f>P140+P216+P358</f>
        <v>0</v>
      </c>
      <c r="Q139" s="104"/>
      <c r="R139" s="196">
        <f>R140+R216+R358</f>
        <v>3.0909476100000002</v>
      </c>
      <c r="S139" s="104"/>
      <c r="T139" s="197">
        <f>T140+T216+T358</f>
        <v>1.8368513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75</v>
      </c>
      <c r="AU139" s="17" t="s">
        <v>93</v>
      </c>
      <c r="BK139" s="198">
        <f>BK140+BK216+BK358</f>
        <v>0</v>
      </c>
    </row>
    <row r="140" s="12" customFormat="1" ht="25.92" customHeight="1">
      <c r="A140" s="12"/>
      <c r="B140" s="199"/>
      <c r="C140" s="200"/>
      <c r="D140" s="201" t="s">
        <v>75</v>
      </c>
      <c r="E140" s="202" t="s">
        <v>130</v>
      </c>
      <c r="F140" s="202" t="s">
        <v>131</v>
      </c>
      <c r="G140" s="200"/>
      <c r="H140" s="200"/>
      <c r="I140" s="203"/>
      <c r="J140" s="204">
        <f>BK140</f>
        <v>0</v>
      </c>
      <c r="K140" s="200"/>
      <c r="L140" s="205"/>
      <c r="M140" s="206"/>
      <c r="N140" s="207"/>
      <c r="O140" s="207"/>
      <c r="P140" s="208">
        <f>P141+P157+P192+P208+P214</f>
        <v>0</v>
      </c>
      <c r="Q140" s="207"/>
      <c r="R140" s="208">
        <f>R141+R157+R192+R208+R214</f>
        <v>2.5974199800000002</v>
      </c>
      <c r="S140" s="207"/>
      <c r="T140" s="209">
        <f>T141+T157+T192+T208+T214</f>
        <v>0.49590000000000001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0" t="s">
        <v>84</v>
      </c>
      <c r="AT140" s="211" t="s">
        <v>75</v>
      </c>
      <c r="AU140" s="211" t="s">
        <v>76</v>
      </c>
      <c r="AY140" s="210" t="s">
        <v>132</v>
      </c>
      <c r="BK140" s="212">
        <f>BK141+BK157+BK192+BK208+BK214</f>
        <v>0</v>
      </c>
    </row>
    <row r="141" s="12" customFormat="1" ht="22.8" customHeight="1">
      <c r="A141" s="12"/>
      <c r="B141" s="199"/>
      <c r="C141" s="200"/>
      <c r="D141" s="201" t="s">
        <v>75</v>
      </c>
      <c r="E141" s="213" t="s">
        <v>133</v>
      </c>
      <c r="F141" s="213" t="s">
        <v>134</v>
      </c>
      <c r="G141" s="200"/>
      <c r="H141" s="200"/>
      <c r="I141" s="203"/>
      <c r="J141" s="214">
        <f>BK141</f>
        <v>0</v>
      </c>
      <c r="K141" s="200"/>
      <c r="L141" s="205"/>
      <c r="M141" s="206"/>
      <c r="N141" s="207"/>
      <c r="O141" s="207"/>
      <c r="P141" s="208">
        <f>SUM(P142:P156)</f>
        <v>0</v>
      </c>
      <c r="Q141" s="207"/>
      <c r="R141" s="208">
        <f>SUM(R142:R156)</f>
        <v>1.46270071</v>
      </c>
      <c r="S141" s="207"/>
      <c r="T141" s="209">
        <f>SUM(T142:T156)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0" t="s">
        <v>84</v>
      </c>
      <c r="AT141" s="211" t="s">
        <v>75</v>
      </c>
      <c r="AU141" s="211" t="s">
        <v>84</v>
      </c>
      <c r="AY141" s="210" t="s">
        <v>132</v>
      </c>
      <c r="BK141" s="212">
        <f>SUM(BK142:BK156)</f>
        <v>0</v>
      </c>
    </row>
    <row r="142" s="2" customFormat="1" ht="33" customHeight="1">
      <c r="A142" s="38"/>
      <c r="B142" s="39"/>
      <c r="C142" s="215" t="s">
        <v>84</v>
      </c>
      <c r="D142" s="215" t="s">
        <v>135</v>
      </c>
      <c r="E142" s="216" t="s">
        <v>136</v>
      </c>
      <c r="F142" s="217" t="s">
        <v>137</v>
      </c>
      <c r="G142" s="218" t="s">
        <v>138</v>
      </c>
      <c r="H142" s="219">
        <v>1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42</v>
      </c>
      <c r="O142" s="91"/>
      <c r="P142" s="225">
        <f>O142*H142</f>
        <v>0</v>
      </c>
      <c r="Q142" s="225">
        <v>0.022280000000000001</v>
      </c>
      <c r="R142" s="225">
        <f>Q142*H142</f>
        <v>0.022280000000000001</v>
      </c>
      <c r="S142" s="225">
        <v>0</v>
      </c>
      <c r="T142" s="22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139</v>
      </c>
      <c r="AT142" s="227" t="s">
        <v>135</v>
      </c>
      <c r="AU142" s="227" t="s">
        <v>140</v>
      </c>
      <c r="AY142" s="17" t="s">
        <v>132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140</v>
      </c>
      <c r="BK142" s="228">
        <f>ROUND(I142*H142,2)</f>
        <v>0</v>
      </c>
      <c r="BL142" s="17" t="s">
        <v>139</v>
      </c>
      <c r="BM142" s="227" t="s">
        <v>141</v>
      </c>
    </row>
    <row r="143" s="2" customFormat="1" ht="33" customHeight="1">
      <c r="A143" s="38"/>
      <c r="B143" s="39"/>
      <c r="C143" s="215" t="s">
        <v>140</v>
      </c>
      <c r="D143" s="215" t="s">
        <v>135</v>
      </c>
      <c r="E143" s="216" t="s">
        <v>142</v>
      </c>
      <c r="F143" s="217" t="s">
        <v>143</v>
      </c>
      <c r="G143" s="218" t="s">
        <v>138</v>
      </c>
      <c r="H143" s="219">
        <v>1</v>
      </c>
      <c r="I143" s="220"/>
      <c r="J143" s="221">
        <f>ROUND(I143*H143,2)</f>
        <v>0</v>
      </c>
      <c r="K143" s="222"/>
      <c r="L143" s="44"/>
      <c r="M143" s="223" t="s">
        <v>1</v>
      </c>
      <c r="N143" s="224" t="s">
        <v>42</v>
      </c>
      <c r="O143" s="91"/>
      <c r="P143" s="225">
        <f>O143*H143</f>
        <v>0</v>
      </c>
      <c r="Q143" s="225">
        <v>0.026280000000000001</v>
      </c>
      <c r="R143" s="225">
        <f>Q143*H143</f>
        <v>0.026280000000000001</v>
      </c>
      <c r="S143" s="225">
        <v>0</v>
      </c>
      <c r="T143" s="22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7" t="s">
        <v>139</v>
      </c>
      <c r="AT143" s="227" t="s">
        <v>135</v>
      </c>
      <c r="AU143" s="227" t="s">
        <v>140</v>
      </c>
      <c r="AY143" s="17" t="s">
        <v>132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7" t="s">
        <v>140</v>
      </c>
      <c r="BK143" s="228">
        <f>ROUND(I143*H143,2)</f>
        <v>0</v>
      </c>
      <c r="BL143" s="17" t="s">
        <v>139</v>
      </c>
      <c r="BM143" s="227" t="s">
        <v>144</v>
      </c>
    </row>
    <row r="144" s="2" customFormat="1" ht="24.15" customHeight="1">
      <c r="A144" s="38"/>
      <c r="B144" s="39"/>
      <c r="C144" s="215" t="s">
        <v>133</v>
      </c>
      <c r="D144" s="215" t="s">
        <v>135</v>
      </c>
      <c r="E144" s="216" t="s">
        <v>145</v>
      </c>
      <c r="F144" s="217" t="s">
        <v>146</v>
      </c>
      <c r="G144" s="218" t="s">
        <v>147</v>
      </c>
      <c r="H144" s="219">
        <v>22.363</v>
      </c>
      <c r="I144" s="220"/>
      <c r="J144" s="221">
        <f>ROUND(I144*H144,2)</f>
        <v>0</v>
      </c>
      <c r="K144" s="222"/>
      <c r="L144" s="44"/>
      <c r="M144" s="223" t="s">
        <v>1</v>
      </c>
      <c r="N144" s="224" t="s">
        <v>42</v>
      </c>
      <c r="O144" s="91"/>
      <c r="P144" s="225">
        <f>O144*H144</f>
        <v>0</v>
      </c>
      <c r="Q144" s="225">
        <v>0.058970000000000002</v>
      </c>
      <c r="R144" s="225">
        <f>Q144*H144</f>
        <v>1.31874611</v>
      </c>
      <c r="S144" s="225">
        <v>0</v>
      </c>
      <c r="T144" s="22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7" t="s">
        <v>139</v>
      </c>
      <c r="AT144" s="227" t="s">
        <v>135</v>
      </c>
      <c r="AU144" s="227" t="s">
        <v>140</v>
      </c>
      <c r="AY144" s="17" t="s">
        <v>132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7" t="s">
        <v>140</v>
      </c>
      <c r="BK144" s="228">
        <f>ROUND(I144*H144,2)</f>
        <v>0</v>
      </c>
      <c r="BL144" s="17" t="s">
        <v>139</v>
      </c>
      <c r="BM144" s="227" t="s">
        <v>148</v>
      </c>
    </row>
    <row r="145" s="13" customFormat="1">
      <c r="A145" s="13"/>
      <c r="B145" s="229"/>
      <c r="C145" s="230"/>
      <c r="D145" s="231" t="s">
        <v>149</v>
      </c>
      <c r="E145" s="232" t="s">
        <v>1</v>
      </c>
      <c r="F145" s="233" t="s">
        <v>150</v>
      </c>
      <c r="G145" s="230"/>
      <c r="H145" s="234">
        <v>24.073</v>
      </c>
      <c r="I145" s="235"/>
      <c r="J145" s="230"/>
      <c r="K145" s="230"/>
      <c r="L145" s="236"/>
      <c r="M145" s="237"/>
      <c r="N145" s="238"/>
      <c r="O145" s="238"/>
      <c r="P145" s="238"/>
      <c r="Q145" s="238"/>
      <c r="R145" s="238"/>
      <c r="S145" s="238"/>
      <c r="T145" s="23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0" t="s">
        <v>149</v>
      </c>
      <c r="AU145" s="240" t="s">
        <v>140</v>
      </c>
      <c r="AV145" s="13" t="s">
        <v>140</v>
      </c>
      <c r="AW145" s="13" t="s">
        <v>32</v>
      </c>
      <c r="AX145" s="13" t="s">
        <v>76</v>
      </c>
      <c r="AY145" s="240" t="s">
        <v>132</v>
      </c>
    </row>
    <row r="146" s="13" customFormat="1">
      <c r="A146" s="13"/>
      <c r="B146" s="229"/>
      <c r="C146" s="230"/>
      <c r="D146" s="231" t="s">
        <v>149</v>
      </c>
      <c r="E146" s="232" t="s">
        <v>1</v>
      </c>
      <c r="F146" s="233" t="s">
        <v>151</v>
      </c>
      <c r="G146" s="230"/>
      <c r="H146" s="234">
        <v>-1.2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149</v>
      </c>
      <c r="AU146" s="240" t="s">
        <v>140</v>
      </c>
      <c r="AV146" s="13" t="s">
        <v>140</v>
      </c>
      <c r="AW146" s="13" t="s">
        <v>32</v>
      </c>
      <c r="AX146" s="13" t="s">
        <v>76</v>
      </c>
      <c r="AY146" s="240" t="s">
        <v>132</v>
      </c>
    </row>
    <row r="147" s="13" customFormat="1">
      <c r="A147" s="13"/>
      <c r="B147" s="229"/>
      <c r="C147" s="230"/>
      <c r="D147" s="231" t="s">
        <v>149</v>
      </c>
      <c r="E147" s="232" t="s">
        <v>1</v>
      </c>
      <c r="F147" s="233" t="s">
        <v>152</v>
      </c>
      <c r="G147" s="230"/>
      <c r="H147" s="234">
        <v>-0.16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149</v>
      </c>
      <c r="AU147" s="240" t="s">
        <v>140</v>
      </c>
      <c r="AV147" s="13" t="s">
        <v>140</v>
      </c>
      <c r="AW147" s="13" t="s">
        <v>32</v>
      </c>
      <c r="AX147" s="13" t="s">
        <v>76</v>
      </c>
      <c r="AY147" s="240" t="s">
        <v>132</v>
      </c>
    </row>
    <row r="148" s="13" customFormat="1">
      <c r="A148" s="13"/>
      <c r="B148" s="229"/>
      <c r="C148" s="230"/>
      <c r="D148" s="231" t="s">
        <v>149</v>
      </c>
      <c r="E148" s="232" t="s">
        <v>1</v>
      </c>
      <c r="F148" s="233" t="s">
        <v>153</v>
      </c>
      <c r="G148" s="230"/>
      <c r="H148" s="234">
        <v>-1.6000000000000001</v>
      </c>
      <c r="I148" s="235"/>
      <c r="J148" s="230"/>
      <c r="K148" s="230"/>
      <c r="L148" s="236"/>
      <c r="M148" s="237"/>
      <c r="N148" s="238"/>
      <c r="O148" s="238"/>
      <c r="P148" s="238"/>
      <c r="Q148" s="238"/>
      <c r="R148" s="238"/>
      <c r="S148" s="238"/>
      <c r="T148" s="23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0" t="s">
        <v>149</v>
      </c>
      <c r="AU148" s="240" t="s">
        <v>140</v>
      </c>
      <c r="AV148" s="13" t="s">
        <v>140</v>
      </c>
      <c r="AW148" s="13" t="s">
        <v>32</v>
      </c>
      <c r="AX148" s="13" t="s">
        <v>76</v>
      </c>
      <c r="AY148" s="240" t="s">
        <v>132</v>
      </c>
    </row>
    <row r="149" s="14" customFormat="1">
      <c r="A149" s="14"/>
      <c r="B149" s="241"/>
      <c r="C149" s="242"/>
      <c r="D149" s="231" t="s">
        <v>149</v>
      </c>
      <c r="E149" s="243" t="s">
        <v>1</v>
      </c>
      <c r="F149" s="244" t="s">
        <v>154</v>
      </c>
      <c r="G149" s="242"/>
      <c r="H149" s="243" t="s">
        <v>1</v>
      </c>
      <c r="I149" s="245"/>
      <c r="J149" s="242"/>
      <c r="K149" s="242"/>
      <c r="L149" s="246"/>
      <c r="M149" s="247"/>
      <c r="N149" s="248"/>
      <c r="O149" s="248"/>
      <c r="P149" s="248"/>
      <c r="Q149" s="248"/>
      <c r="R149" s="248"/>
      <c r="S149" s="248"/>
      <c r="T149" s="24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0" t="s">
        <v>149</v>
      </c>
      <c r="AU149" s="250" t="s">
        <v>140</v>
      </c>
      <c r="AV149" s="14" t="s">
        <v>84</v>
      </c>
      <c r="AW149" s="14" t="s">
        <v>32</v>
      </c>
      <c r="AX149" s="14" t="s">
        <v>76</v>
      </c>
      <c r="AY149" s="250" t="s">
        <v>132</v>
      </c>
    </row>
    <row r="150" s="13" customFormat="1">
      <c r="A150" s="13"/>
      <c r="B150" s="229"/>
      <c r="C150" s="230"/>
      <c r="D150" s="231" t="s">
        <v>149</v>
      </c>
      <c r="E150" s="232" t="s">
        <v>1</v>
      </c>
      <c r="F150" s="233" t="s">
        <v>155</v>
      </c>
      <c r="G150" s="230"/>
      <c r="H150" s="234">
        <v>1.1599999999999999</v>
      </c>
      <c r="I150" s="235"/>
      <c r="J150" s="230"/>
      <c r="K150" s="230"/>
      <c r="L150" s="236"/>
      <c r="M150" s="237"/>
      <c r="N150" s="238"/>
      <c r="O150" s="238"/>
      <c r="P150" s="238"/>
      <c r="Q150" s="238"/>
      <c r="R150" s="238"/>
      <c r="S150" s="238"/>
      <c r="T150" s="23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0" t="s">
        <v>149</v>
      </c>
      <c r="AU150" s="240" t="s">
        <v>140</v>
      </c>
      <c r="AV150" s="13" t="s">
        <v>140</v>
      </c>
      <c r="AW150" s="13" t="s">
        <v>32</v>
      </c>
      <c r="AX150" s="13" t="s">
        <v>76</v>
      </c>
      <c r="AY150" s="240" t="s">
        <v>132</v>
      </c>
    </row>
    <row r="151" s="14" customFormat="1">
      <c r="A151" s="14"/>
      <c r="B151" s="241"/>
      <c r="C151" s="242"/>
      <c r="D151" s="231" t="s">
        <v>149</v>
      </c>
      <c r="E151" s="243" t="s">
        <v>1</v>
      </c>
      <c r="F151" s="244" t="s">
        <v>156</v>
      </c>
      <c r="G151" s="242"/>
      <c r="H151" s="243" t="s">
        <v>1</v>
      </c>
      <c r="I151" s="245"/>
      <c r="J151" s="242"/>
      <c r="K151" s="242"/>
      <c r="L151" s="246"/>
      <c r="M151" s="247"/>
      <c r="N151" s="248"/>
      <c r="O151" s="248"/>
      <c r="P151" s="248"/>
      <c r="Q151" s="248"/>
      <c r="R151" s="248"/>
      <c r="S151" s="248"/>
      <c r="T151" s="24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0" t="s">
        <v>149</v>
      </c>
      <c r="AU151" s="250" t="s">
        <v>140</v>
      </c>
      <c r="AV151" s="14" t="s">
        <v>84</v>
      </c>
      <c r="AW151" s="14" t="s">
        <v>32</v>
      </c>
      <c r="AX151" s="14" t="s">
        <v>76</v>
      </c>
      <c r="AY151" s="250" t="s">
        <v>132</v>
      </c>
    </row>
    <row r="152" s="13" customFormat="1">
      <c r="A152" s="13"/>
      <c r="B152" s="229"/>
      <c r="C152" s="230"/>
      <c r="D152" s="231" t="s">
        <v>149</v>
      </c>
      <c r="E152" s="232" t="s">
        <v>1</v>
      </c>
      <c r="F152" s="233" t="s">
        <v>157</v>
      </c>
      <c r="G152" s="230"/>
      <c r="H152" s="234">
        <v>0.089999999999999997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149</v>
      </c>
      <c r="AU152" s="240" t="s">
        <v>140</v>
      </c>
      <c r="AV152" s="13" t="s">
        <v>140</v>
      </c>
      <c r="AW152" s="13" t="s">
        <v>32</v>
      </c>
      <c r="AX152" s="13" t="s">
        <v>76</v>
      </c>
      <c r="AY152" s="240" t="s">
        <v>132</v>
      </c>
    </row>
    <row r="153" s="15" customFormat="1">
      <c r="A153" s="15"/>
      <c r="B153" s="251"/>
      <c r="C153" s="252"/>
      <c r="D153" s="231" t="s">
        <v>149</v>
      </c>
      <c r="E153" s="253" t="s">
        <v>1</v>
      </c>
      <c r="F153" s="254" t="s">
        <v>158</v>
      </c>
      <c r="G153" s="252"/>
      <c r="H153" s="255">
        <v>22.363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1" t="s">
        <v>149</v>
      </c>
      <c r="AU153" s="261" t="s">
        <v>140</v>
      </c>
      <c r="AV153" s="15" t="s">
        <v>139</v>
      </c>
      <c r="AW153" s="15" t="s">
        <v>32</v>
      </c>
      <c r="AX153" s="15" t="s">
        <v>84</v>
      </c>
      <c r="AY153" s="261" t="s">
        <v>132</v>
      </c>
    </row>
    <row r="154" s="2" customFormat="1" ht="24.15" customHeight="1">
      <c r="A154" s="38"/>
      <c r="B154" s="39"/>
      <c r="C154" s="215" t="s">
        <v>139</v>
      </c>
      <c r="D154" s="215" t="s">
        <v>135</v>
      </c>
      <c r="E154" s="216" t="s">
        <v>159</v>
      </c>
      <c r="F154" s="217" t="s">
        <v>160</v>
      </c>
      <c r="G154" s="218" t="s">
        <v>147</v>
      </c>
      <c r="H154" s="219">
        <v>1.26</v>
      </c>
      <c r="I154" s="220"/>
      <c r="J154" s="221">
        <f>ROUND(I154*H154,2)</f>
        <v>0</v>
      </c>
      <c r="K154" s="222"/>
      <c r="L154" s="44"/>
      <c r="M154" s="223" t="s">
        <v>1</v>
      </c>
      <c r="N154" s="224" t="s">
        <v>42</v>
      </c>
      <c r="O154" s="91"/>
      <c r="P154" s="225">
        <f>O154*H154</f>
        <v>0</v>
      </c>
      <c r="Q154" s="225">
        <v>0.07571</v>
      </c>
      <c r="R154" s="225">
        <f>Q154*H154</f>
        <v>0.095394599999999996</v>
      </c>
      <c r="S154" s="225">
        <v>0</v>
      </c>
      <c r="T154" s="22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7" t="s">
        <v>139</v>
      </c>
      <c r="AT154" s="227" t="s">
        <v>135</v>
      </c>
      <c r="AU154" s="227" t="s">
        <v>140</v>
      </c>
      <c r="AY154" s="17" t="s">
        <v>132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7" t="s">
        <v>140</v>
      </c>
      <c r="BK154" s="228">
        <f>ROUND(I154*H154,2)</f>
        <v>0</v>
      </c>
      <c r="BL154" s="17" t="s">
        <v>139</v>
      </c>
      <c r="BM154" s="227" t="s">
        <v>161</v>
      </c>
    </row>
    <row r="155" s="14" customFormat="1">
      <c r="A155" s="14"/>
      <c r="B155" s="241"/>
      <c r="C155" s="242"/>
      <c r="D155" s="231" t="s">
        <v>149</v>
      </c>
      <c r="E155" s="243" t="s">
        <v>1</v>
      </c>
      <c r="F155" s="244" t="s">
        <v>154</v>
      </c>
      <c r="G155" s="242"/>
      <c r="H155" s="243" t="s">
        <v>1</v>
      </c>
      <c r="I155" s="245"/>
      <c r="J155" s="242"/>
      <c r="K155" s="242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149</v>
      </c>
      <c r="AU155" s="250" t="s">
        <v>140</v>
      </c>
      <c r="AV155" s="14" t="s">
        <v>84</v>
      </c>
      <c r="AW155" s="14" t="s">
        <v>32</v>
      </c>
      <c r="AX155" s="14" t="s">
        <v>76</v>
      </c>
      <c r="AY155" s="250" t="s">
        <v>132</v>
      </c>
    </row>
    <row r="156" s="13" customFormat="1">
      <c r="A156" s="13"/>
      <c r="B156" s="229"/>
      <c r="C156" s="230"/>
      <c r="D156" s="231" t="s">
        <v>149</v>
      </c>
      <c r="E156" s="232" t="s">
        <v>1</v>
      </c>
      <c r="F156" s="233" t="s">
        <v>162</v>
      </c>
      <c r="G156" s="230"/>
      <c r="H156" s="234">
        <v>1.26</v>
      </c>
      <c r="I156" s="235"/>
      <c r="J156" s="230"/>
      <c r="K156" s="230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149</v>
      </c>
      <c r="AU156" s="240" t="s">
        <v>140</v>
      </c>
      <c r="AV156" s="13" t="s">
        <v>140</v>
      </c>
      <c r="AW156" s="13" t="s">
        <v>32</v>
      </c>
      <c r="AX156" s="13" t="s">
        <v>84</v>
      </c>
      <c r="AY156" s="240" t="s">
        <v>132</v>
      </c>
    </row>
    <row r="157" s="12" customFormat="1" ht="22.8" customHeight="1">
      <c r="A157" s="12"/>
      <c r="B157" s="199"/>
      <c r="C157" s="200"/>
      <c r="D157" s="201" t="s">
        <v>75</v>
      </c>
      <c r="E157" s="213" t="s">
        <v>163</v>
      </c>
      <c r="F157" s="213" t="s">
        <v>164</v>
      </c>
      <c r="G157" s="200"/>
      <c r="H157" s="200"/>
      <c r="I157" s="203"/>
      <c r="J157" s="214">
        <f>BK157</f>
        <v>0</v>
      </c>
      <c r="K157" s="200"/>
      <c r="L157" s="205"/>
      <c r="M157" s="206"/>
      <c r="N157" s="207"/>
      <c r="O157" s="207"/>
      <c r="P157" s="208">
        <f>SUM(P158:P191)</f>
        <v>0</v>
      </c>
      <c r="Q157" s="207"/>
      <c r="R157" s="208">
        <f>SUM(R158:R191)</f>
        <v>1.1302992699999999</v>
      </c>
      <c r="S157" s="207"/>
      <c r="T157" s="209">
        <f>SUM(T158:T191)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0" t="s">
        <v>84</v>
      </c>
      <c r="AT157" s="211" t="s">
        <v>75</v>
      </c>
      <c r="AU157" s="211" t="s">
        <v>84</v>
      </c>
      <c r="AY157" s="210" t="s">
        <v>132</v>
      </c>
      <c r="BK157" s="212">
        <f>SUM(BK158:BK191)</f>
        <v>0</v>
      </c>
    </row>
    <row r="158" s="2" customFormat="1" ht="24.15" customHeight="1">
      <c r="A158" s="38"/>
      <c r="B158" s="39"/>
      <c r="C158" s="215" t="s">
        <v>165</v>
      </c>
      <c r="D158" s="215" t="s">
        <v>135</v>
      </c>
      <c r="E158" s="216" t="s">
        <v>166</v>
      </c>
      <c r="F158" s="217" t="s">
        <v>167</v>
      </c>
      <c r="G158" s="218" t="s">
        <v>147</v>
      </c>
      <c r="H158" s="219">
        <v>20.5</v>
      </c>
      <c r="I158" s="220"/>
      <c r="J158" s="221">
        <f>ROUND(I158*H158,2)</f>
        <v>0</v>
      </c>
      <c r="K158" s="222"/>
      <c r="L158" s="44"/>
      <c r="M158" s="223" t="s">
        <v>1</v>
      </c>
      <c r="N158" s="224" t="s">
        <v>42</v>
      </c>
      <c r="O158" s="91"/>
      <c r="P158" s="225">
        <f>O158*H158</f>
        <v>0</v>
      </c>
      <c r="Q158" s="225">
        <v>0.0030000000000000001</v>
      </c>
      <c r="R158" s="225">
        <f>Q158*H158</f>
        <v>0.061499999999999999</v>
      </c>
      <c r="S158" s="225">
        <v>0</v>
      </c>
      <c r="T158" s="22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7" t="s">
        <v>139</v>
      </c>
      <c r="AT158" s="227" t="s">
        <v>135</v>
      </c>
      <c r="AU158" s="227" t="s">
        <v>140</v>
      </c>
      <c r="AY158" s="17" t="s">
        <v>132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7" t="s">
        <v>140</v>
      </c>
      <c r="BK158" s="228">
        <f>ROUND(I158*H158,2)</f>
        <v>0</v>
      </c>
      <c r="BL158" s="17" t="s">
        <v>139</v>
      </c>
      <c r="BM158" s="227" t="s">
        <v>168</v>
      </c>
    </row>
    <row r="159" s="2" customFormat="1" ht="24.15" customHeight="1">
      <c r="A159" s="38"/>
      <c r="B159" s="39"/>
      <c r="C159" s="215" t="s">
        <v>163</v>
      </c>
      <c r="D159" s="215" t="s">
        <v>135</v>
      </c>
      <c r="E159" s="216" t="s">
        <v>169</v>
      </c>
      <c r="F159" s="217" t="s">
        <v>170</v>
      </c>
      <c r="G159" s="218" t="s">
        <v>147</v>
      </c>
      <c r="H159" s="219">
        <v>26</v>
      </c>
      <c r="I159" s="220"/>
      <c r="J159" s="221">
        <f>ROUND(I159*H159,2)</f>
        <v>0</v>
      </c>
      <c r="K159" s="222"/>
      <c r="L159" s="44"/>
      <c r="M159" s="223" t="s">
        <v>1</v>
      </c>
      <c r="N159" s="224" t="s">
        <v>42</v>
      </c>
      <c r="O159" s="91"/>
      <c r="P159" s="225">
        <f>O159*H159</f>
        <v>0</v>
      </c>
      <c r="Q159" s="225">
        <v>0.0051000000000000004</v>
      </c>
      <c r="R159" s="225">
        <f>Q159*H159</f>
        <v>0.1326</v>
      </c>
      <c r="S159" s="225">
        <v>0</v>
      </c>
      <c r="T159" s="22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7" t="s">
        <v>139</v>
      </c>
      <c r="AT159" s="227" t="s">
        <v>135</v>
      </c>
      <c r="AU159" s="227" t="s">
        <v>140</v>
      </c>
      <c r="AY159" s="17" t="s">
        <v>132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7" t="s">
        <v>140</v>
      </c>
      <c r="BK159" s="228">
        <f>ROUND(I159*H159,2)</f>
        <v>0</v>
      </c>
      <c r="BL159" s="17" t="s">
        <v>139</v>
      </c>
      <c r="BM159" s="227" t="s">
        <v>171</v>
      </c>
    </row>
    <row r="160" s="2" customFormat="1" ht="24.15" customHeight="1">
      <c r="A160" s="38"/>
      <c r="B160" s="39"/>
      <c r="C160" s="215" t="s">
        <v>172</v>
      </c>
      <c r="D160" s="215" t="s">
        <v>135</v>
      </c>
      <c r="E160" s="216" t="s">
        <v>173</v>
      </c>
      <c r="F160" s="217" t="s">
        <v>174</v>
      </c>
      <c r="G160" s="218" t="s">
        <v>147</v>
      </c>
      <c r="H160" s="219">
        <v>30.077000000000002</v>
      </c>
      <c r="I160" s="220"/>
      <c r="J160" s="221">
        <f>ROUND(I160*H160,2)</f>
        <v>0</v>
      </c>
      <c r="K160" s="222"/>
      <c r="L160" s="44"/>
      <c r="M160" s="223" t="s">
        <v>1</v>
      </c>
      <c r="N160" s="224" t="s">
        <v>42</v>
      </c>
      <c r="O160" s="91"/>
      <c r="P160" s="225">
        <f>O160*H160</f>
        <v>0</v>
      </c>
      <c r="Q160" s="225">
        <v>0.0043800000000000002</v>
      </c>
      <c r="R160" s="225">
        <f>Q160*H160</f>
        <v>0.13173726000000002</v>
      </c>
      <c r="S160" s="225">
        <v>0</v>
      </c>
      <c r="T160" s="22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7" t="s">
        <v>139</v>
      </c>
      <c r="AT160" s="227" t="s">
        <v>135</v>
      </c>
      <c r="AU160" s="227" t="s">
        <v>140</v>
      </c>
      <c r="AY160" s="17" t="s">
        <v>132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17" t="s">
        <v>140</v>
      </c>
      <c r="BK160" s="228">
        <f>ROUND(I160*H160,2)</f>
        <v>0</v>
      </c>
      <c r="BL160" s="17" t="s">
        <v>139</v>
      </c>
      <c r="BM160" s="227" t="s">
        <v>175</v>
      </c>
    </row>
    <row r="161" s="14" customFormat="1">
      <c r="A161" s="14"/>
      <c r="B161" s="241"/>
      <c r="C161" s="242"/>
      <c r="D161" s="231" t="s">
        <v>149</v>
      </c>
      <c r="E161" s="243" t="s">
        <v>1</v>
      </c>
      <c r="F161" s="244" t="s">
        <v>176</v>
      </c>
      <c r="G161" s="242"/>
      <c r="H161" s="243" t="s">
        <v>1</v>
      </c>
      <c r="I161" s="245"/>
      <c r="J161" s="242"/>
      <c r="K161" s="242"/>
      <c r="L161" s="246"/>
      <c r="M161" s="247"/>
      <c r="N161" s="248"/>
      <c r="O161" s="248"/>
      <c r="P161" s="248"/>
      <c r="Q161" s="248"/>
      <c r="R161" s="248"/>
      <c r="S161" s="248"/>
      <c r="T161" s="24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0" t="s">
        <v>149</v>
      </c>
      <c r="AU161" s="250" t="s">
        <v>140</v>
      </c>
      <c r="AV161" s="14" t="s">
        <v>84</v>
      </c>
      <c r="AW161" s="14" t="s">
        <v>32</v>
      </c>
      <c r="AX161" s="14" t="s">
        <v>76</v>
      </c>
      <c r="AY161" s="250" t="s">
        <v>132</v>
      </c>
    </row>
    <row r="162" s="13" customFormat="1">
      <c r="A162" s="13"/>
      <c r="B162" s="229"/>
      <c r="C162" s="230"/>
      <c r="D162" s="231" t="s">
        <v>149</v>
      </c>
      <c r="E162" s="232" t="s">
        <v>1</v>
      </c>
      <c r="F162" s="233" t="s">
        <v>177</v>
      </c>
      <c r="G162" s="230"/>
      <c r="H162" s="234">
        <v>31.786999999999999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149</v>
      </c>
      <c r="AU162" s="240" t="s">
        <v>140</v>
      </c>
      <c r="AV162" s="13" t="s">
        <v>140</v>
      </c>
      <c r="AW162" s="13" t="s">
        <v>32</v>
      </c>
      <c r="AX162" s="13" t="s">
        <v>76</v>
      </c>
      <c r="AY162" s="240" t="s">
        <v>132</v>
      </c>
    </row>
    <row r="163" s="13" customFormat="1">
      <c r="A163" s="13"/>
      <c r="B163" s="229"/>
      <c r="C163" s="230"/>
      <c r="D163" s="231" t="s">
        <v>149</v>
      </c>
      <c r="E163" s="232" t="s">
        <v>1</v>
      </c>
      <c r="F163" s="233" t="s">
        <v>151</v>
      </c>
      <c r="G163" s="230"/>
      <c r="H163" s="234">
        <v>-1.2</v>
      </c>
      <c r="I163" s="235"/>
      <c r="J163" s="230"/>
      <c r="K163" s="230"/>
      <c r="L163" s="236"/>
      <c r="M163" s="237"/>
      <c r="N163" s="238"/>
      <c r="O163" s="238"/>
      <c r="P163" s="238"/>
      <c r="Q163" s="238"/>
      <c r="R163" s="238"/>
      <c r="S163" s="238"/>
      <c r="T163" s="23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0" t="s">
        <v>149</v>
      </c>
      <c r="AU163" s="240" t="s">
        <v>140</v>
      </c>
      <c r="AV163" s="13" t="s">
        <v>140</v>
      </c>
      <c r="AW163" s="13" t="s">
        <v>32</v>
      </c>
      <c r="AX163" s="13" t="s">
        <v>76</v>
      </c>
      <c r="AY163" s="240" t="s">
        <v>132</v>
      </c>
    </row>
    <row r="164" s="13" customFormat="1">
      <c r="A164" s="13"/>
      <c r="B164" s="229"/>
      <c r="C164" s="230"/>
      <c r="D164" s="231" t="s">
        <v>149</v>
      </c>
      <c r="E164" s="232" t="s">
        <v>1</v>
      </c>
      <c r="F164" s="233" t="s">
        <v>152</v>
      </c>
      <c r="G164" s="230"/>
      <c r="H164" s="234">
        <v>-0.16</v>
      </c>
      <c r="I164" s="235"/>
      <c r="J164" s="230"/>
      <c r="K164" s="230"/>
      <c r="L164" s="236"/>
      <c r="M164" s="237"/>
      <c r="N164" s="238"/>
      <c r="O164" s="238"/>
      <c r="P164" s="238"/>
      <c r="Q164" s="238"/>
      <c r="R164" s="238"/>
      <c r="S164" s="238"/>
      <c r="T164" s="23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0" t="s">
        <v>149</v>
      </c>
      <c r="AU164" s="240" t="s">
        <v>140</v>
      </c>
      <c r="AV164" s="13" t="s">
        <v>140</v>
      </c>
      <c r="AW164" s="13" t="s">
        <v>32</v>
      </c>
      <c r="AX164" s="13" t="s">
        <v>76</v>
      </c>
      <c r="AY164" s="240" t="s">
        <v>132</v>
      </c>
    </row>
    <row r="165" s="13" customFormat="1">
      <c r="A165" s="13"/>
      <c r="B165" s="229"/>
      <c r="C165" s="230"/>
      <c r="D165" s="231" t="s">
        <v>149</v>
      </c>
      <c r="E165" s="232" t="s">
        <v>1</v>
      </c>
      <c r="F165" s="233" t="s">
        <v>153</v>
      </c>
      <c r="G165" s="230"/>
      <c r="H165" s="234">
        <v>-1.6000000000000001</v>
      </c>
      <c r="I165" s="235"/>
      <c r="J165" s="230"/>
      <c r="K165" s="230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149</v>
      </c>
      <c r="AU165" s="240" t="s">
        <v>140</v>
      </c>
      <c r="AV165" s="13" t="s">
        <v>140</v>
      </c>
      <c r="AW165" s="13" t="s">
        <v>32</v>
      </c>
      <c r="AX165" s="13" t="s">
        <v>76</v>
      </c>
      <c r="AY165" s="240" t="s">
        <v>132</v>
      </c>
    </row>
    <row r="166" s="14" customFormat="1">
      <c r="A166" s="14"/>
      <c r="B166" s="241"/>
      <c r="C166" s="242"/>
      <c r="D166" s="231" t="s">
        <v>149</v>
      </c>
      <c r="E166" s="243" t="s">
        <v>1</v>
      </c>
      <c r="F166" s="244" t="s">
        <v>154</v>
      </c>
      <c r="G166" s="242"/>
      <c r="H166" s="243" t="s">
        <v>1</v>
      </c>
      <c r="I166" s="245"/>
      <c r="J166" s="242"/>
      <c r="K166" s="242"/>
      <c r="L166" s="246"/>
      <c r="M166" s="247"/>
      <c r="N166" s="248"/>
      <c r="O166" s="248"/>
      <c r="P166" s="248"/>
      <c r="Q166" s="248"/>
      <c r="R166" s="248"/>
      <c r="S166" s="248"/>
      <c r="T166" s="24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0" t="s">
        <v>149</v>
      </c>
      <c r="AU166" s="250" t="s">
        <v>140</v>
      </c>
      <c r="AV166" s="14" t="s">
        <v>84</v>
      </c>
      <c r="AW166" s="14" t="s">
        <v>32</v>
      </c>
      <c r="AX166" s="14" t="s">
        <v>76</v>
      </c>
      <c r="AY166" s="250" t="s">
        <v>132</v>
      </c>
    </row>
    <row r="167" s="13" customFormat="1">
      <c r="A167" s="13"/>
      <c r="B167" s="229"/>
      <c r="C167" s="230"/>
      <c r="D167" s="231" t="s">
        <v>149</v>
      </c>
      <c r="E167" s="232" t="s">
        <v>1</v>
      </c>
      <c r="F167" s="233" t="s">
        <v>155</v>
      </c>
      <c r="G167" s="230"/>
      <c r="H167" s="234">
        <v>1.1599999999999999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149</v>
      </c>
      <c r="AU167" s="240" t="s">
        <v>140</v>
      </c>
      <c r="AV167" s="13" t="s">
        <v>140</v>
      </c>
      <c r="AW167" s="13" t="s">
        <v>32</v>
      </c>
      <c r="AX167" s="13" t="s">
        <v>76</v>
      </c>
      <c r="AY167" s="240" t="s">
        <v>132</v>
      </c>
    </row>
    <row r="168" s="14" customFormat="1">
      <c r="A168" s="14"/>
      <c r="B168" s="241"/>
      <c r="C168" s="242"/>
      <c r="D168" s="231" t="s">
        <v>149</v>
      </c>
      <c r="E168" s="243" t="s">
        <v>1</v>
      </c>
      <c r="F168" s="244" t="s">
        <v>156</v>
      </c>
      <c r="G168" s="242"/>
      <c r="H168" s="243" t="s">
        <v>1</v>
      </c>
      <c r="I168" s="245"/>
      <c r="J168" s="242"/>
      <c r="K168" s="242"/>
      <c r="L168" s="246"/>
      <c r="M168" s="247"/>
      <c r="N168" s="248"/>
      <c r="O168" s="248"/>
      <c r="P168" s="248"/>
      <c r="Q168" s="248"/>
      <c r="R168" s="248"/>
      <c r="S168" s="248"/>
      <c r="T168" s="24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0" t="s">
        <v>149</v>
      </c>
      <c r="AU168" s="250" t="s">
        <v>140</v>
      </c>
      <c r="AV168" s="14" t="s">
        <v>84</v>
      </c>
      <c r="AW168" s="14" t="s">
        <v>32</v>
      </c>
      <c r="AX168" s="14" t="s">
        <v>76</v>
      </c>
      <c r="AY168" s="250" t="s">
        <v>132</v>
      </c>
    </row>
    <row r="169" s="13" customFormat="1">
      <c r="A169" s="13"/>
      <c r="B169" s="229"/>
      <c r="C169" s="230"/>
      <c r="D169" s="231" t="s">
        <v>149</v>
      </c>
      <c r="E169" s="232" t="s">
        <v>1</v>
      </c>
      <c r="F169" s="233" t="s">
        <v>157</v>
      </c>
      <c r="G169" s="230"/>
      <c r="H169" s="234">
        <v>0.089999999999999997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149</v>
      </c>
      <c r="AU169" s="240" t="s">
        <v>140</v>
      </c>
      <c r="AV169" s="13" t="s">
        <v>140</v>
      </c>
      <c r="AW169" s="13" t="s">
        <v>32</v>
      </c>
      <c r="AX169" s="13" t="s">
        <v>76</v>
      </c>
      <c r="AY169" s="240" t="s">
        <v>132</v>
      </c>
    </row>
    <row r="170" s="15" customFormat="1">
      <c r="A170" s="15"/>
      <c r="B170" s="251"/>
      <c r="C170" s="252"/>
      <c r="D170" s="231" t="s">
        <v>149</v>
      </c>
      <c r="E170" s="253" t="s">
        <v>1</v>
      </c>
      <c r="F170" s="254" t="s">
        <v>158</v>
      </c>
      <c r="G170" s="252"/>
      <c r="H170" s="255">
        <v>30.076999999999998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1" t="s">
        <v>149</v>
      </c>
      <c r="AU170" s="261" t="s">
        <v>140</v>
      </c>
      <c r="AV170" s="15" t="s">
        <v>139</v>
      </c>
      <c r="AW170" s="15" t="s">
        <v>32</v>
      </c>
      <c r="AX170" s="15" t="s">
        <v>84</v>
      </c>
      <c r="AY170" s="261" t="s">
        <v>132</v>
      </c>
    </row>
    <row r="171" s="2" customFormat="1" ht="24.15" customHeight="1">
      <c r="A171" s="38"/>
      <c r="B171" s="39"/>
      <c r="C171" s="215" t="s">
        <v>178</v>
      </c>
      <c r="D171" s="215" t="s">
        <v>135</v>
      </c>
      <c r="E171" s="216" t="s">
        <v>179</v>
      </c>
      <c r="F171" s="217" t="s">
        <v>180</v>
      </c>
      <c r="G171" s="218" t="s">
        <v>147</v>
      </c>
      <c r="H171" s="219">
        <v>64.384</v>
      </c>
      <c r="I171" s="220"/>
      <c r="J171" s="221">
        <f>ROUND(I171*H171,2)</f>
        <v>0</v>
      </c>
      <c r="K171" s="222"/>
      <c r="L171" s="44"/>
      <c r="M171" s="223" t="s">
        <v>1</v>
      </c>
      <c r="N171" s="224" t="s">
        <v>42</v>
      </c>
      <c r="O171" s="91"/>
      <c r="P171" s="225">
        <f>O171*H171</f>
        <v>0</v>
      </c>
      <c r="Q171" s="225">
        <v>0.0030000000000000001</v>
      </c>
      <c r="R171" s="225">
        <f>Q171*H171</f>
        <v>0.19315200000000002</v>
      </c>
      <c r="S171" s="225">
        <v>0</v>
      </c>
      <c r="T171" s="22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7" t="s">
        <v>139</v>
      </c>
      <c r="AT171" s="227" t="s">
        <v>135</v>
      </c>
      <c r="AU171" s="227" t="s">
        <v>140</v>
      </c>
      <c r="AY171" s="17" t="s">
        <v>132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7" t="s">
        <v>140</v>
      </c>
      <c r="BK171" s="228">
        <f>ROUND(I171*H171,2)</f>
        <v>0</v>
      </c>
      <c r="BL171" s="17" t="s">
        <v>139</v>
      </c>
      <c r="BM171" s="227" t="s">
        <v>181</v>
      </c>
    </row>
    <row r="172" s="14" customFormat="1">
      <c r="A172" s="14"/>
      <c r="B172" s="241"/>
      <c r="C172" s="242"/>
      <c r="D172" s="231" t="s">
        <v>149</v>
      </c>
      <c r="E172" s="243" t="s">
        <v>1</v>
      </c>
      <c r="F172" s="244" t="s">
        <v>182</v>
      </c>
      <c r="G172" s="242"/>
      <c r="H172" s="243" t="s">
        <v>1</v>
      </c>
      <c r="I172" s="245"/>
      <c r="J172" s="242"/>
      <c r="K172" s="242"/>
      <c r="L172" s="246"/>
      <c r="M172" s="247"/>
      <c r="N172" s="248"/>
      <c r="O172" s="248"/>
      <c r="P172" s="248"/>
      <c r="Q172" s="248"/>
      <c r="R172" s="248"/>
      <c r="S172" s="248"/>
      <c r="T172" s="24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0" t="s">
        <v>149</v>
      </c>
      <c r="AU172" s="250" t="s">
        <v>140</v>
      </c>
      <c r="AV172" s="14" t="s">
        <v>84</v>
      </c>
      <c r="AW172" s="14" t="s">
        <v>32</v>
      </c>
      <c r="AX172" s="14" t="s">
        <v>76</v>
      </c>
      <c r="AY172" s="250" t="s">
        <v>132</v>
      </c>
    </row>
    <row r="173" s="13" customFormat="1">
      <c r="A173" s="13"/>
      <c r="B173" s="229"/>
      <c r="C173" s="230"/>
      <c r="D173" s="231" t="s">
        <v>149</v>
      </c>
      <c r="E173" s="232" t="s">
        <v>1</v>
      </c>
      <c r="F173" s="233" t="s">
        <v>183</v>
      </c>
      <c r="G173" s="230"/>
      <c r="H173" s="234">
        <v>18.98</v>
      </c>
      <c r="I173" s="235"/>
      <c r="J173" s="230"/>
      <c r="K173" s="230"/>
      <c r="L173" s="236"/>
      <c r="M173" s="237"/>
      <c r="N173" s="238"/>
      <c r="O173" s="238"/>
      <c r="P173" s="238"/>
      <c r="Q173" s="238"/>
      <c r="R173" s="238"/>
      <c r="S173" s="238"/>
      <c r="T173" s="23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0" t="s">
        <v>149</v>
      </c>
      <c r="AU173" s="240" t="s">
        <v>140</v>
      </c>
      <c r="AV173" s="13" t="s">
        <v>140</v>
      </c>
      <c r="AW173" s="13" t="s">
        <v>32</v>
      </c>
      <c r="AX173" s="13" t="s">
        <v>76</v>
      </c>
      <c r="AY173" s="240" t="s">
        <v>132</v>
      </c>
    </row>
    <row r="174" s="13" customFormat="1">
      <c r="A174" s="13"/>
      <c r="B174" s="229"/>
      <c r="C174" s="230"/>
      <c r="D174" s="231" t="s">
        <v>149</v>
      </c>
      <c r="E174" s="232" t="s">
        <v>1</v>
      </c>
      <c r="F174" s="233" t="s">
        <v>153</v>
      </c>
      <c r="G174" s="230"/>
      <c r="H174" s="234">
        <v>-1.6000000000000001</v>
      </c>
      <c r="I174" s="235"/>
      <c r="J174" s="230"/>
      <c r="K174" s="230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149</v>
      </c>
      <c r="AU174" s="240" t="s">
        <v>140</v>
      </c>
      <c r="AV174" s="13" t="s">
        <v>140</v>
      </c>
      <c r="AW174" s="13" t="s">
        <v>32</v>
      </c>
      <c r="AX174" s="13" t="s">
        <v>76</v>
      </c>
      <c r="AY174" s="240" t="s">
        <v>132</v>
      </c>
    </row>
    <row r="175" s="13" customFormat="1">
      <c r="A175" s="13"/>
      <c r="B175" s="229"/>
      <c r="C175" s="230"/>
      <c r="D175" s="231" t="s">
        <v>149</v>
      </c>
      <c r="E175" s="232" t="s">
        <v>1</v>
      </c>
      <c r="F175" s="233" t="s">
        <v>151</v>
      </c>
      <c r="G175" s="230"/>
      <c r="H175" s="234">
        <v>-1.2</v>
      </c>
      <c r="I175" s="235"/>
      <c r="J175" s="230"/>
      <c r="K175" s="230"/>
      <c r="L175" s="236"/>
      <c r="M175" s="237"/>
      <c r="N175" s="238"/>
      <c r="O175" s="238"/>
      <c r="P175" s="238"/>
      <c r="Q175" s="238"/>
      <c r="R175" s="238"/>
      <c r="S175" s="238"/>
      <c r="T175" s="23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0" t="s">
        <v>149</v>
      </c>
      <c r="AU175" s="240" t="s">
        <v>140</v>
      </c>
      <c r="AV175" s="13" t="s">
        <v>140</v>
      </c>
      <c r="AW175" s="13" t="s">
        <v>32</v>
      </c>
      <c r="AX175" s="13" t="s">
        <v>76</v>
      </c>
      <c r="AY175" s="240" t="s">
        <v>132</v>
      </c>
    </row>
    <row r="176" s="14" customFormat="1">
      <c r="A176" s="14"/>
      <c r="B176" s="241"/>
      <c r="C176" s="242"/>
      <c r="D176" s="231" t="s">
        <v>149</v>
      </c>
      <c r="E176" s="243" t="s">
        <v>1</v>
      </c>
      <c r="F176" s="244" t="s">
        <v>184</v>
      </c>
      <c r="G176" s="242"/>
      <c r="H176" s="243" t="s">
        <v>1</v>
      </c>
      <c r="I176" s="245"/>
      <c r="J176" s="242"/>
      <c r="K176" s="242"/>
      <c r="L176" s="246"/>
      <c r="M176" s="247"/>
      <c r="N176" s="248"/>
      <c r="O176" s="248"/>
      <c r="P176" s="248"/>
      <c r="Q176" s="248"/>
      <c r="R176" s="248"/>
      <c r="S176" s="248"/>
      <c r="T176" s="24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0" t="s">
        <v>149</v>
      </c>
      <c r="AU176" s="250" t="s">
        <v>140</v>
      </c>
      <c r="AV176" s="14" t="s">
        <v>84</v>
      </c>
      <c r="AW176" s="14" t="s">
        <v>32</v>
      </c>
      <c r="AX176" s="14" t="s">
        <v>76</v>
      </c>
      <c r="AY176" s="250" t="s">
        <v>132</v>
      </c>
    </row>
    <row r="177" s="13" customFormat="1">
      <c r="A177" s="13"/>
      <c r="B177" s="229"/>
      <c r="C177" s="230"/>
      <c r="D177" s="231" t="s">
        <v>149</v>
      </c>
      <c r="E177" s="232" t="s">
        <v>1</v>
      </c>
      <c r="F177" s="233" t="s">
        <v>185</v>
      </c>
      <c r="G177" s="230"/>
      <c r="H177" s="234">
        <v>48.204000000000001</v>
      </c>
      <c r="I177" s="235"/>
      <c r="J177" s="230"/>
      <c r="K177" s="230"/>
      <c r="L177" s="236"/>
      <c r="M177" s="237"/>
      <c r="N177" s="238"/>
      <c r="O177" s="238"/>
      <c r="P177" s="238"/>
      <c r="Q177" s="238"/>
      <c r="R177" s="238"/>
      <c r="S177" s="238"/>
      <c r="T177" s="23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0" t="s">
        <v>149</v>
      </c>
      <c r="AU177" s="240" t="s">
        <v>140</v>
      </c>
      <c r="AV177" s="13" t="s">
        <v>140</v>
      </c>
      <c r="AW177" s="13" t="s">
        <v>32</v>
      </c>
      <c r="AX177" s="13" t="s">
        <v>76</v>
      </c>
      <c r="AY177" s="240" t="s">
        <v>132</v>
      </c>
    </row>
    <row r="178" s="15" customFormat="1">
      <c r="A178" s="15"/>
      <c r="B178" s="251"/>
      <c r="C178" s="252"/>
      <c r="D178" s="231" t="s">
        <v>149</v>
      </c>
      <c r="E178" s="253" t="s">
        <v>1</v>
      </c>
      <c r="F178" s="254" t="s">
        <v>158</v>
      </c>
      <c r="G178" s="252"/>
      <c r="H178" s="255">
        <v>64.384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1" t="s">
        <v>149</v>
      </c>
      <c r="AU178" s="261" t="s">
        <v>140</v>
      </c>
      <c r="AV178" s="15" t="s">
        <v>139</v>
      </c>
      <c r="AW178" s="15" t="s">
        <v>32</v>
      </c>
      <c r="AX178" s="15" t="s">
        <v>84</v>
      </c>
      <c r="AY178" s="261" t="s">
        <v>132</v>
      </c>
    </row>
    <row r="179" s="2" customFormat="1" ht="24.15" customHeight="1">
      <c r="A179" s="38"/>
      <c r="B179" s="39"/>
      <c r="C179" s="215" t="s">
        <v>186</v>
      </c>
      <c r="D179" s="215" t="s">
        <v>135</v>
      </c>
      <c r="E179" s="216" t="s">
        <v>187</v>
      </c>
      <c r="F179" s="217" t="s">
        <v>188</v>
      </c>
      <c r="G179" s="218" t="s">
        <v>147</v>
      </c>
      <c r="H179" s="219">
        <v>48.204000000000001</v>
      </c>
      <c r="I179" s="220"/>
      <c r="J179" s="221">
        <f>ROUND(I179*H179,2)</f>
        <v>0</v>
      </c>
      <c r="K179" s="222"/>
      <c r="L179" s="44"/>
      <c r="M179" s="223" t="s">
        <v>1</v>
      </c>
      <c r="N179" s="224" t="s">
        <v>42</v>
      </c>
      <c r="O179" s="91"/>
      <c r="P179" s="225">
        <f>O179*H179</f>
        <v>0</v>
      </c>
      <c r="Q179" s="225">
        <v>0.0051999999999999998</v>
      </c>
      <c r="R179" s="225">
        <f>Q179*H179</f>
        <v>0.25066080000000002</v>
      </c>
      <c r="S179" s="225">
        <v>0</v>
      </c>
      <c r="T179" s="22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7" t="s">
        <v>139</v>
      </c>
      <c r="AT179" s="227" t="s">
        <v>135</v>
      </c>
      <c r="AU179" s="227" t="s">
        <v>140</v>
      </c>
      <c r="AY179" s="17" t="s">
        <v>132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7" t="s">
        <v>140</v>
      </c>
      <c r="BK179" s="228">
        <f>ROUND(I179*H179,2)</f>
        <v>0</v>
      </c>
      <c r="BL179" s="17" t="s">
        <v>139</v>
      </c>
      <c r="BM179" s="227" t="s">
        <v>189</v>
      </c>
    </row>
    <row r="180" s="14" customFormat="1">
      <c r="A180" s="14"/>
      <c r="B180" s="241"/>
      <c r="C180" s="242"/>
      <c r="D180" s="231" t="s">
        <v>149</v>
      </c>
      <c r="E180" s="243" t="s">
        <v>1</v>
      </c>
      <c r="F180" s="244" t="s">
        <v>184</v>
      </c>
      <c r="G180" s="242"/>
      <c r="H180" s="243" t="s">
        <v>1</v>
      </c>
      <c r="I180" s="245"/>
      <c r="J180" s="242"/>
      <c r="K180" s="242"/>
      <c r="L180" s="246"/>
      <c r="M180" s="247"/>
      <c r="N180" s="248"/>
      <c r="O180" s="248"/>
      <c r="P180" s="248"/>
      <c r="Q180" s="248"/>
      <c r="R180" s="248"/>
      <c r="S180" s="248"/>
      <c r="T180" s="24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0" t="s">
        <v>149</v>
      </c>
      <c r="AU180" s="250" t="s">
        <v>140</v>
      </c>
      <c r="AV180" s="14" t="s">
        <v>84</v>
      </c>
      <c r="AW180" s="14" t="s">
        <v>32</v>
      </c>
      <c r="AX180" s="14" t="s">
        <v>76</v>
      </c>
      <c r="AY180" s="250" t="s">
        <v>132</v>
      </c>
    </row>
    <row r="181" s="13" customFormat="1">
      <c r="A181" s="13"/>
      <c r="B181" s="229"/>
      <c r="C181" s="230"/>
      <c r="D181" s="231" t="s">
        <v>149</v>
      </c>
      <c r="E181" s="232" t="s">
        <v>1</v>
      </c>
      <c r="F181" s="233" t="s">
        <v>185</v>
      </c>
      <c r="G181" s="230"/>
      <c r="H181" s="234">
        <v>48.204000000000001</v>
      </c>
      <c r="I181" s="235"/>
      <c r="J181" s="230"/>
      <c r="K181" s="230"/>
      <c r="L181" s="236"/>
      <c r="M181" s="237"/>
      <c r="N181" s="238"/>
      <c r="O181" s="238"/>
      <c r="P181" s="238"/>
      <c r="Q181" s="238"/>
      <c r="R181" s="238"/>
      <c r="S181" s="238"/>
      <c r="T181" s="23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0" t="s">
        <v>149</v>
      </c>
      <c r="AU181" s="240" t="s">
        <v>140</v>
      </c>
      <c r="AV181" s="13" t="s">
        <v>140</v>
      </c>
      <c r="AW181" s="13" t="s">
        <v>32</v>
      </c>
      <c r="AX181" s="13" t="s">
        <v>84</v>
      </c>
      <c r="AY181" s="240" t="s">
        <v>132</v>
      </c>
    </row>
    <row r="182" s="2" customFormat="1" ht="24.15" customHeight="1">
      <c r="A182" s="38"/>
      <c r="B182" s="39"/>
      <c r="C182" s="215" t="s">
        <v>190</v>
      </c>
      <c r="D182" s="215" t="s">
        <v>135</v>
      </c>
      <c r="E182" s="216" t="s">
        <v>191</v>
      </c>
      <c r="F182" s="217" t="s">
        <v>192</v>
      </c>
      <c r="G182" s="218" t="s">
        <v>193</v>
      </c>
      <c r="H182" s="219">
        <v>0.053999999999999999</v>
      </c>
      <c r="I182" s="220"/>
      <c r="J182" s="221">
        <f>ROUND(I182*H182,2)</f>
        <v>0</v>
      </c>
      <c r="K182" s="222"/>
      <c r="L182" s="44"/>
      <c r="M182" s="223" t="s">
        <v>1</v>
      </c>
      <c r="N182" s="224" t="s">
        <v>42</v>
      </c>
      <c r="O182" s="91"/>
      <c r="P182" s="225">
        <f>O182*H182</f>
        <v>0</v>
      </c>
      <c r="Q182" s="225">
        <v>2.45329</v>
      </c>
      <c r="R182" s="225">
        <f>Q182*H182</f>
        <v>0.13247766</v>
      </c>
      <c r="S182" s="225">
        <v>0</v>
      </c>
      <c r="T182" s="22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7" t="s">
        <v>139</v>
      </c>
      <c r="AT182" s="227" t="s">
        <v>135</v>
      </c>
      <c r="AU182" s="227" t="s">
        <v>140</v>
      </c>
      <c r="AY182" s="17" t="s">
        <v>132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7" t="s">
        <v>140</v>
      </c>
      <c r="BK182" s="228">
        <f>ROUND(I182*H182,2)</f>
        <v>0</v>
      </c>
      <c r="BL182" s="17" t="s">
        <v>139</v>
      </c>
      <c r="BM182" s="227" t="s">
        <v>194</v>
      </c>
    </row>
    <row r="183" s="14" customFormat="1">
      <c r="A183" s="14"/>
      <c r="B183" s="241"/>
      <c r="C183" s="242"/>
      <c r="D183" s="231" t="s">
        <v>149</v>
      </c>
      <c r="E183" s="243" t="s">
        <v>1</v>
      </c>
      <c r="F183" s="244" t="s">
        <v>195</v>
      </c>
      <c r="G183" s="242"/>
      <c r="H183" s="243" t="s">
        <v>1</v>
      </c>
      <c r="I183" s="245"/>
      <c r="J183" s="242"/>
      <c r="K183" s="242"/>
      <c r="L183" s="246"/>
      <c r="M183" s="247"/>
      <c r="N183" s="248"/>
      <c r="O183" s="248"/>
      <c r="P183" s="248"/>
      <c r="Q183" s="248"/>
      <c r="R183" s="248"/>
      <c r="S183" s="248"/>
      <c r="T183" s="24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0" t="s">
        <v>149</v>
      </c>
      <c r="AU183" s="250" t="s">
        <v>140</v>
      </c>
      <c r="AV183" s="14" t="s">
        <v>84</v>
      </c>
      <c r="AW183" s="14" t="s">
        <v>32</v>
      </c>
      <c r="AX183" s="14" t="s">
        <v>76</v>
      </c>
      <c r="AY183" s="250" t="s">
        <v>132</v>
      </c>
    </row>
    <row r="184" s="13" customFormat="1">
      <c r="A184" s="13"/>
      <c r="B184" s="229"/>
      <c r="C184" s="230"/>
      <c r="D184" s="231" t="s">
        <v>149</v>
      </c>
      <c r="E184" s="232" t="s">
        <v>1</v>
      </c>
      <c r="F184" s="233" t="s">
        <v>196</v>
      </c>
      <c r="G184" s="230"/>
      <c r="H184" s="234">
        <v>0.053999999999999999</v>
      </c>
      <c r="I184" s="235"/>
      <c r="J184" s="230"/>
      <c r="K184" s="230"/>
      <c r="L184" s="236"/>
      <c r="M184" s="237"/>
      <c r="N184" s="238"/>
      <c r="O184" s="238"/>
      <c r="P184" s="238"/>
      <c r="Q184" s="238"/>
      <c r="R184" s="238"/>
      <c r="S184" s="238"/>
      <c r="T184" s="23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0" t="s">
        <v>149</v>
      </c>
      <c r="AU184" s="240" t="s">
        <v>140</v>
      </c>
      <c r="AV184" s="13" t="s">
        <v>140</v>
      </c>
      <c r="AW184" s="13" t="s">
        <v>32</v>
      </c>
      <c r="AX184" s="13" t="s">
        <v>84</v>
      </c>
      <c r="AY184" s="240" t="s">
        <v>132</v>
      </c>
    </row>
    <row r="185" s="2" customFormat="1" ht="24.15" customHeight="1">
      <c r="A185" s="38"/>
      <c r="B185" s="39"/>
      <c r="C185" s="215" t="s">
        <v>197</v>
      </c>
      <c r="D185" s="215" t="s">
        <v>135</v>
      </c>
      <c r="E185" s="216" t="s">
        <v>198</v>
      </c>
      <c r="F185" s="217" t="s">
        <v>199</v>
      </c>
      <c r="G185" s="218" t="s">
        <v>193</v>
      </c>
      <c r="H185" s="219">
        <v>0.053999999999999999</v>
      </c>
      <c r="I185" s="220"/>
      <c r="J185" s="221">
        <f>ROUND(I185*H185,2)</f>
        <v>0</v>
      </c>
      <c r="K185" s="222"/>
      <c r="L185" s="44"/>
      <c r="M185" s="223" t="s">
        <v>1</v>
      </c>
      <c r="N185" s="224" t="s">
        <v>42</v>
      </c>
      <c r="O185" s="91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7" t="s">
        <v>139</v>
      </c>
      <c r="AT185" s="227" t="s">
        <v>135</v>
      </c>
      <c r="AU185" s="227" t="s">
        <v>140</v>
      </c>
      <c r="AY185" s="17" t="s">
        <v>132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7" t="s">
        <v>140</v>
      </c>
      <c r="BK185" s="228">
        <f>ROUND(I185*H185,2)</f>
        <v>0</v>
      </c>
      <c r="BL185" s="17" t="s">
        <v>139</v>
      </c>
      <c r="BM185" s="227" t="s">
        <v>200</v>
      </c>
    </row>
    <row r="186" s="2" customFormat="1" ht="16.5" customHeight="1">
      <c r="A186" s="38"/>
      <c r="B186" s="39"/>
      <c r="C186" s="215" t="s">
        <v>201</v>
      </c>
      <c r="D186" s="215" t="s">
        <v>135</v>
      </c>
      <c r="E186" s="216" t="s">
        <v>202</v>
      </c>
      <c r="F186" s="217" t="s">
        <v>203</v>
      </c>
      <c r="G186" s="218" t="s">
        <v>204</v>
      </c>
      <c r="H186" s="219">
        <v>0.014999999999999999</v>
      </c>
      <c r="I186" s="220"/>
      <c r="J186" s="221">
        <f>ROUND(I186*H186,2)</f>
        <v>0</v>
      </c>
      <c r="K186" s="222"/>
      <c r="L186" s="44"/>
      <c r="M186" s="223" t="s">
        <v>1</v>
      </c>
      <c r="N186" s="224" t="s">
        <v>42</v>
      </c>
      <c r="O186" s="91"/>
      <c r="P186" s="225">
        <f>O186*H186</f>
        <v>0</v>
      </c>
      <c r="Q186" s="225">
        <v>1.06277</v>
      </c>
      <c r="R186" s="225">
        <f>Q186*H186</f>
        <v>0.015941549999999999</v>
      </c>
      <c r="S186" s="225">
        <v>0</v>
      </c>
      <c r="T186" s="22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7" t="s">
        <v>139</v>
      </c>
      <c r="AT186" s="227" t="s">
        <v>135</v>
      </c>
      <c r="AU186" s="227" t="s">
        <v>140</v>
      </c>
      <c r="AY186" s="17" t="s">
        <v>132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17" t="s">
        <v>140</v>
      </c>
      <c r="BK186" s="228">
        <f>ROUND(I186*H186,2)</f>
        <v>0</v>
      </c>
      <c r="BL186" s="17" t="s">
        <v>139</v>
      </c>
      <c r="BM186" s="227" t="s">
        <v>205</v>
      </c>
    </row>
    <row r="187" s="14" customFormat="1">
      <c r="A187" s="14"/>
      <c r="B187" s="241"/>
      <c r="C187" s="242"/>
      <c r="D187" s="231" t="s">
        <v>149</v>
      </c>
      <c r="E187" s="243" t="s">
        <v>1</v>
      </c>
      <c r="F187" s="244" t="s">
        <v>206</v>
      </c>
      <c r="G187" s="242"/>
      <c r="H187" s="243" t="s">
        <v>1</v>
      </c>
      <c r="I187" s="245"/>
      <c r="J187" s="242"/>
      <c r="K187" s="242"/>
      <c r="L187" s="246"/>
      <c r="M187" s="247"/>
      <c r="N187" s="248"/>
      <c r="O187" s="248"/>
      <c r="P187" s="248"/>
      <c r="Q187" s="248"/>
      <c r="R187" s="248"/>
      <c r="S187" s="248"/>
      <c r="T187" s="24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0" t="s">
        <v>149</v>
      </c>
      <c r="AU187" s="250" t="s">
        <v>140</v>
      </c>
      <c r="AV187" s="14" t="s">
        <v>84</v>
      </c>
      <c r="AW187" s="14" t="s">
        <v>32</v>
      </c>
      <c r="AX187" s="14" t="s">
        <v>76</v>
      </c>
      <c r="AY187" s="250" t="s">
        <v>132</v>
      </c>
    </row>
    <row r="188" s="13" customFormat="1">
      <c r="A188" s="13"/>
      <c r="B188" s="229"/>
      <c r="C188" s="230"/>
      <c r="D188" s="231" t="s">
        <v>149</v>
      </c>
      <c r="E188" s="232" t="s">
        <v>1</v>
      </c>
      <c r="F188" s="233" t="s">
        <v>207</v>
      </c>
      <c r="G188" s="230"/>
      <c r="H188" s="234">
        <v>0.014999999999999999</v>
      </c>
      <c r="I188" s="235"/>
      <c r="J188" s="230"/>
      <c r="K188" s="230"/>
      <c r="L188" s="236"/>
      <c r="M188" s="237"/>
      <c r="N188" s="238"/>
      <c r="O188" s="238"/>
      <c r="P188" s="238"/>
      <c r="Q188" s="238"/>
      <c r="R188" s="238"/>
      <c r="S188" s="238"/>
      <c r="T188" s="23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0" t="s">
        <v>149</v>
      </c>
      <c r="AU188" s="240" t="s">
        <v>140</v>
      </c>
      <c r="AV188" s="13" t="s">
        <v>140</v>
      </c>
      <c r="AW188" s="13" t="s">
        <v>32</v>
      </c>
      <c r="AX188" s="13" t="s">
        <v>84</v>
      </c>
      <c r="AY188" s="240" t="s">
        <v>132</v>
      </c>
    </row>
    <row r="189" s="2" customFormat="1" ht="21.75" customHeight="1">
      <c r="A189" s="38"/>
      <c r="B189" s="39"/>
      <c r="C189" s="215" t="s">
        <v>208</v>
      </c>
      <c r="D189" s="215" t="s">
        <v>135</v>
      </c>
      <c r="E189" s="216" t="s">
        <v>209</v>
      </c>
      <c r="F189" s="217" t="s">
        <v>210</v>
      </c>
      <c r="G189" s="218" t="s">
        <v>147</v>
      </c>
      <c r="H189" s="219">
        <v>1.8999999999999999</v>
      </c>
      <c r="I189" s="220"/>
      <c r="J189" s="221">
        <f>ROUND(I189*H189,2)</f>
        <v>0</v>
      </c>
      <c r="K189" s="222"/>
      <c r="L189" s="44"/>
      <c r="M189" s="223" t="s">
        <v>1</v>
      </c>
      <c r="N189" s="224" t="s">
        <v>42</v>
      </c>
      <c r="O189" s="91"/>
      <c r="P189" s="225">
        <f>O189*H189</f>
        <v>0</v>
      </c>
      <c r="Q189" s="225">
        <v>0.11169999999999999</v>
      </c>
      <c r="R189" s="225">
        <f>Q189*H189</f>
        <v>0.21222999999999997</v>
      </c>
      <c r="S189" s="225">
        <v>0</v>
      </c>
      <c r="T189" s="22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7" t="s">
        <v>139</v>
      </c>
      <c r="AT189" s="227" t="s">
        <v>135</v>
      </c>
      <c r="AU189" s="227" t="s">
        <v>140</v>
      </c>
      <c r="AY189" s="17" t="s">
        <v>132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7" t="s">
        <v>140</v>
      </c>
      <c r="BK189" s="228">
        <f>ROUND(I189*H189,2)</f>
        <v>0</v>
      </c>
      <c r="BL189" s="17" t="s">
        <v>139</v>
      </c>
      <c r="BM189" s="227" t="s">
        <v>211</v>
      </c>
    </row>
    <row r="190" s="14" customFormat="1">
      <c r="A190" s="14"/>
      <c r="B190" s="241"/>
      <c r="C190" s="242"/>
      <c r="D190" s="231" t="s">
        <v>149</v>
      </c>
      <c r="E190" s="243" t="s">
        <v>1</v>
      </c>
      <c r="F190" s="244" t="s">
        <v>212</v>
      </c>
      <c r="G190" s="242"/>
      <c r="H190" s="243" t="s">
        <v>1</v>
      </c>
      <c r="I190" s="245"/>
      <c r="J190" s="242"/>
      <c r="K190" s="242"/>
      <c r="L190" s="246"/>
      <c r="M190" s="247"/>
      <c r="N190" s="248"/>
      <c r="O190" s="248"/>
      <c r="P190" s="248"/>
      <c r="Q190" s="248"/>
      <c r="R190" s="248"/>
      <c r="S190" s="248"/>
      <c r="T190" s="24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0" t="s">
        <v>149</v>
      </c>
      <c r="AU190" s="250" t="s">
        <v>140</v>
      </c>
      <c r="AV190" s="14" t="s">
        <v>84</v>
      </c>
      <c r="AW190" s="14" t="s">
        <v>32</v>
      </c>
      <c r="AX190" s="14" t="s">
        <v>76</v>
      </c>
      <c r="AY190" s="250" t="s">
        <v>132</v>
      </c>
    </row>
    <row r="191" s="13" customFormat="1">
      <c r="A191" s="13"/>
      <c r="B191" s="229"/>
      <c r="C191" s="230"/>
      <c r="D191" s="231" t="s">
        <v>149</v>
      </c>
      <c r="E191" s="232" t="s">
        <v>1</v>
      </c>
      <c r="F191" s="233" t="s">
        <v>213</v>
      </c>
      <c r="G191" s="230"/>
      <c r="H191" s="234">
        <v>1.8999999999999999</v>
      </c>
      <c r="I191" s="235"/>
      <c r="J191" s="230"/>
      <c r="K191" s="230"/>
      <c r="L191" s="236"/>
      <c r="M191" s="237"/>
      <c r="N191" s="238"/>
      <c r="O191" s="238"/>
      <c r="P191" s="238"/>
      <c r="Q191" s="238"/>
      <c r="R191" s="238"/>
      <c r="S191" s="238"/>
      <c r="T191" s="23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0" t="s">
        <v>149</v>
      </c>
      <c r="AU191" s="240" t="s">
        <v>140</v>
      </c>
      <c r="AV191" s="13" t="s">
        <v>140</v>
      </c>
      <c r="AW191" s="13" t="s">
        <v>32</v>
      </c>
      <c r="AX191" s="13" t="s">
        <v>84</v>
      </c>
      <c r="AY191" s="240" t="s">
        <v>132</v>
      </c>
    </row>
    <row r="192" s="12" customFormat="1" ht="22.8" customHeight="1">
      <c r="A192" s="12"/>
      <c r="B192" s="199"/>
      <c r="C192" s="200"/>
      <c r="D192" s="201" t="s">
        <v>75</v>
      </c>
      <c r="E192" s="213" t="s">
        <v>186</v>
      </c>
      <c r="F192" s="213" t="s">
        <v>214</v>
      </c>
      <c r="G192" s="200"/>
      <c r="H192" s="200"/>
      <c r="I192" s="203"/>
      <c r="J192" s="214">
        <f>BK192</f>
        <v>0</v>
      </c>
      <c r="K192" s="200"/>
      <c r="L192" s="205"/>
      <c r="M192" s="206"/>
      <c r="N192" s="207"/>
      <c r="O192" s="207"/>
      <c r="P192" s="208">
        <f>SUM(P193:P207)</f>
        <v>0</v>
      </c>
      <c r="Q192" s="207"/>
      <c r="R192" s="208">
        <f>SUM(R193:R207)</f>
        <v>0.0044200000000000003</v>
      </c>
      <c r="S192" s="207"/>
      <c r="T192" s="209">
        <f>SUM(T193:T207)</f>
        <v>0.49590000000000001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0" t="s">
        <v>84</v>
      </c>
      <c r="AT192" s="211" t="s">
        <v>75</v>
      </c>
      <c r="AU192" s="211" t="s">
        <v>84</v>
      </c>
      <c r="AY192" s="210" t="s">
        <v>132</v>
      </c>
      <c r="BK192" s="212">
        <f>SUM(BK193:BK207)</f>
        <v>0</v>
      </c>
    </row>
    <row r="193" s="2" customFormat="1" ht="24.15" customHeight="1">
      <c r="A193" s="38"/>
      <c r="B193" s="39"/>
      <c r="C193" s="215" t="s">
        <v>215</v>
      </c>
      <c r="D193" s="215" t="s">
        <v>135</v>
      </c>
      <c r="E193" s="216" t="s">
        <v>216</v>
      </c>
      <c r="F193" s="217" t="s">
        <v>217</v>
      </c>
      <c r="G193" s="218" t="s">
        <v>218</v>
      </c>
      <c r="H193" s="219">
        <v>1</v>
      </c>
      <c r="I193" s="220"/>
      <c r="J193" s="221">
        <f>ROUND(I193*H193,2)</f>
        <v>0</v>
      </c>
      <c r="K193" s="222"/>
      <c r="L193" s="44"/>
      <c r="M193" s="223" t="s">
        <v>1</v>
      </c>
      <c r="N193" s="224" t="s">
        <v>42</v>
      </c>
      <c r="O193" s="91"/>
      <c r="P193" s="225">
        <f>O193*H193</f>
        <v>0</v>
      </c>
      <c r="Q193" s="225">
        <v>0</v>
      </c>
      <c r="R193" s="225">
        <f>Q193*H193</f>
        <v>0</v>
      </c>
      <c r="S193" s="225">
        <v>0</v>
      </c>
      <c r="T193" s="22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7" t="s">
        <v>139</v>
      </c>
      <c r="AT193" s="227" t="s">
        <v>135</v>
      </c>
      <c r="AU193" s="227" t="s">
        <v>140</v>
      </c>
      <c r="AY193" s="17" t="s">
        <v>132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7" t="s">
        <v>140</v>
      </c>
      <c r="BK193" s="228">
        <f>ROUND(I193*H193,2)</f>
        <v>0</v>
      </c>
      <c r="BL193" s="17" t="s">
        <v>139</v>
      </c>
      <c r="BM193" s="227" t="s">
        <v>219</v>
      </c>
    </row>
    <row r="194" s="2" customFormat="1" ht="24.15" customHeight="1">
      <c r="A194" s="38"/>
      <c r="B194" s="39"/>
      <c r="C194" s="215" t="s">
        <v>8</v>
      </c>
      <c r="D194" s="215" t="s">
        <v>135</v>
      </c>
      <c r="E194" s="216" t="s">
        <v>220</v>
      </c>
      <c r="F194" s="217" t="s">
        <v>221</v>
      </c>
      <c r="G194" s="218" t="s">
        <v>218</v>
      </c>
      <c r="H194" s="219">
        <v>1</v>
      </c>
      <c r="I194" s="220"/>
      <c r="J194" s="221">
        <f>ROUND(I194*H194,2)</f>
        <v>0</v>
      </c>
      <c r="K194" s="222"/>
      <c r="L194" s="44"/>
      <c r="M194" s="223" t="s">
        <v>1</v>
      </c>
      <c r="N194" s="224" t="s">
        <v>42</v>
      </c>
      <c r="O194" s="91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7" t="s">
        <v>139</v>
      </c>
      <c r="AT194" s="227" t="s">
        <v>135</v>
      </c>
      <c r="AU194" s="227" t="s">
        <v>140</v>
      </c>
      <c r="AY194" s="17" t="s">
        <v>132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7" t="s">
        <v>140</v>
      </c>
      <c r="BK194" s="228">
        <f>ROUND(I194*H194,2)</f>
        <v>0</v>
      </c>
      <c r="BL194" s="17" t="s">
        <v>139</v>
      </c>
      <c r="BM194" s="227" t="s">
        <v>222</v>
      </c>
    </row>
    <row r="195" s="2" customFormat="1" ht="33" customHeight="1">
      <c r="A195" s="38"/>
      <c r="B195" s="39"/>
      <c r="C195" s="215" t="s">
        <v>223</v>
      </c>
      <c r="D195" s="215" t="s">
        <v>135</v>
      </c>
      <c r="E195" s="216" t="s">
        <v>224</v>
      </c>
      <c r="F195" s="217" t="s">
        <v>225</v>
      </c>
      <c r="G195" s="218" t="s">
        <v>218</v>
      </c>
      <c r="H195" s="219">
        <v>1</v>
      </c>
      <c r="I195" s="220"/>
      <c r="J195" s="221">
        <f>ROUND(I195*H195,2)</f>
        <v>0</v>
      </c>
      <c r="K195" s="222"/>
      <c r="L195" s="44"/>
      <c r="M195" s="223" t="s">
        <v>1</v>
      </c>
      <c r="N195" s="224" t="s">
        <v>42</v>
      </c>
      <c r="O195" s="91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7" t="s">
        <v>139</v>
      </c>
      <c r="AT195" s="227" t="s">
        <v>135</v>
      </c>
      <c r="AU195" s="227" t="s">
        <v>140</v>
      </c>
      <c r="AY195" s="17" t="s">
        <v>132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7" t="s">
        <v>140</v>
      </c>
      <c r="BK195" s="228">
        <f>ROUND(I195*H195,2)</f>
        <v>0</v>
      </c>
      <c r="BL195" s="17" t="s">
        <v>139</v>
      </c>
      <c r="BM195" s="227" t="s">
        <v>226</v>
      </c>
    </row>
    <row r="196" s="2" customFormat="1" ht="24.15" customHeight="1">
      <c r="A196" s="38"/>
      <c r="B196" s="39"/>
      <c r="C196" s="215" t="s">
        <v>227</v>
      </c>
      <c r="D196" s="215" t="s">
        <v>135</v>
      </c>
      <c r="E196" s="216" t="s">
        <v>228</v>
      </c>
      <c r="F196" s="217" t="s">
        <v>229</v>
      </c>
      <c r="G196" s="218" t="s">
        <v>218</v>
      </c>
      <c r="H196" s="219">
        <v>1</v>
      </c>
      <c r="I196" s="220"/>
      <c r="J196" s="221">
        <f>ROUND(I196*H196,2)</f>
        <v>0</v>
      </c>
      <c r="K196" s="222"/>
      <c r="L196" s="44"/>
      <c r="M196" s="223" t="s">
        <v>1</v>
      </c>
      <c r="N196" s="224" t="s">
        <v>42</v>
      </c>
      <c r="O196" s="91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7" t="s">
        <v>139</v>
      </c>
      <c r="AT196" s="227" t="s">
        <v>135</v>
      </c>
      <c r="AU196" s="227" t="s">
        <v>140</v>
      </c>
      <c r="AY196" s="17" t="s">
        <v>132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7" t="s">
        <v>140</v>
      </c>
      <c r="BK196" s="228">
        <f>ROUND(I196*H196,2)</f>
        <v>0</v>
      </c>
      <c r="BL196" s="17" t="s">
        <v>139</v>
      </c>
      <c r="BM196" s="227" t="s">
        <v>230</v>
      </c>
    </row>
    <row r="197" s="2" customFormat="1" ht="24.15" customHeight="1">
      <c r="A197" s="38"/>
      <c r="B197" s="39"/>
      <c r="C197" s="215" t="s">
        <v>231</v>
      </c>
      <c r="D197" s="215" t="s">
        <v>135</v>
      </c>
      <c r="E197" s="216" t="s">
        <v>232</v>
      </c>
      <c r="F197" s="217" t="s">
        <v>233</v>
      </c>
      <c r="G197" s="218" t="s">
        <v>218</v>
      </c>
      <c r="H197" s="219">
        <v>1</v>
      </c>
      <c r="I197" s="220"/>
      <c r="J197" s="221">
        <f>ROUND(I197*H197,2)</f>
        <v>0</v>
      </c>
      <c r="K197" s="222"/>
      <c r="L197" s="44"/>
      <c r="M197" s="223" t="s">
        <v>1</v>
      </c>
      <c r="N197" s="224" t="s">
        <v>42</v>
      </c>
      <c r="O197" s="91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7" t="s">
        <v>139</v>
      </c>
      <c r="AT197" s="227" t="s">
        <v>135</v>
      </c>
      <c r="AU197" s="227" t="s">
        <v>140</v>
      </c>
      <c r="AY197" s="17" t="s">
        <v>132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7" t="s">
        <v>140</v>
      </c>
      <c r="BK197" s="228">
        <f>ROUND(I197*H197,2)</f>
        <v>0</v>
      </c>
      <c r="BL197" s="17" t="s">
        <v>139</v>
      </c>
      <c r="BM197" s="227" t="s">
        <v>234</v>
      </c>
    </row>
    <row r="198" s="2" customFormat="1" ht="21.75" customHeight="1">
      <c r="A198" s="38"/>
      <c r="B198" s="39"/>
      <c r="C198" s="215" t="s">
        <v>235</v>
      </c>
      <c r="D198" s="215" t="s">
        <v>135</v>
      </c>
      <c r="E198" s="216" t="s">
        <v>236</v>
      </c>
      <c r="F198" s="217" t="s">
        <v>237</v>
      </c>
      <c r="G198" s="218" t="s">
        <v>218</v>
      </c>
      <c r="H198" s="219">
        <v>1</v>
      </c>
      <c r="I198" s="220"/>
      <c r="J198" s="221">
        <f>ROUND(I198*H198,2)</f>
        <v>0</v>
      </c>
      <c r="K198" s="222"/>
      <c r="L198" s="44"/>
      <c r="M198" s="223" t="s">
        <v>1</v>
      </c>
      <c r="N198" s="224" t="s">
        <v>42</v>
      </c>
      <c r="O198" s="91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7" t="s">
        <v>139</v>
      </c>
      <c r="AT198" s="227" t="s">
        <v>135</v>
      </c>
      <c r="AU198" s="227" t="s">
        <v>140</v>
      </c>
      <c r="AY198" s="17" t="s">
        <v>132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7" t="s">
        <v>140</v>
      </c>
      <c r="BK198" s="228">
        <f>ROUND(I198*H198,2)</f>
        <v>0</v>
      </c>
      <c r="BL198" s="17" t="s">
        <v>139</v>
      </c>
      <c r="BM198" s="227" t="s">
        <v>238</v>
      </c>
    </row>
    <row r="199" s="2" customFormat="1" ht="16.5" customHeight="1">
      <c r="A199" s="38"/>
      <c r="B199" s="39"/>
      <c r="C199" s="215" t="s">
        <v>239</v>
      </c>
      <c r="D199" s="215" t="s">
        <v>135</v>
      </c>
      <c r="E199" s="216" t="s">
        <v>240</v>
      </c>
      <c r="F199" s="217" t="s">
        <v>241</v>
      </c>
      <c r="G199" s="218" t="s">
        <v>218</v>
      </c>
      <c r="H199" s="219">
        <v>2</v>
      </c>
      <c r="I199" s="220"/>
      <c r="J199" s="221">
        <f>ROUND(I199*H199,2)</f>
        <v>0</v>
      </c>
      <c r="K199" s="222"/>
      <c r="L199" s="44"/>
      <c r="M199" s="223" t="s">
        <v>1</v>
      </c>
      <c r="N199" s="224" t="s">
        <v>42</v>
      </c>
      <c r="O199" s="91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7" t="s">
        <v>139</v>
      </c>
      <c r="AT199" s="227" t="s">
        <v>135</v>
      </c>
      <c r="AU199" s="227" t="s">
        <v>140</v>
      </c>
      <c r="AY199" s="17" t="s">
        <v>132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7" t="s">
        <v>140</v>
      </c>
      <c r="BK199" s="228">
        <f>ROUND(I199*H199,2)</f>
        <v>0</v>
      </c>
      <c r="BL199" s="17" t="s">
        <v>139</v>
      </c>
      <c r="BM199" s="227" t="s">
        <v>242</v>
      </c>
    </row>
    <row r="200" s="2" customFormat="1" ht="21.75" customHeight="1">
      <c r="A200" s="38"/>
      <c r="B200" s="39"/>
      <c r="C200" s="215" t="s">
        <v>7</v>
      </c>
      <c r="D200" s="215" t="s">
        <v>135</v>
      </c>
      <c r="E200" s="216" t="s">
        <v>243</v>
      </c>
      <c r="F200" s="217" t="s">
        <v>244</v>
      </c>
      <c r="G200" s="218" t="s">
        <v>218</v>
      </c>
      <c r="H200" s="219">
        <v>1</v>
      </c>
      <c r="I200" s="220"/>
      <c r="J200" s="221">
        <f>ROUND(I200*H200,2)</f>
        <v>0</v>
      </c>
      <c r="K200" s="222"/>
      <c r="L200" s="44"/>
      <c r="M200" s="223" t="s">
        <v>1</v>
      </c>
      <c r="N200" s="224" t="s">
        <v>42</v>
      </c>
      <c r="O200" s="91"/>
      <c r="P200" s="225">
        <f>O200*H200</f>
        <v>0</v>
      </c>
      <c r="Q200" s="225">
        <v>0</v>
      </c>
      <c r="R200" s="225">
        <f>Q200*H200</f>
        <v>0</v>
      </c>
      <c r="S200" s="225">
        <v>0</v>
      </c>
      <c r="T200" s="22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7" t="s">
        <v>139</v>
      </c>
      <c r="AT200" s="227" t="s">
        <v>135</v>
      </c>
      <c r="AU200" s="227" t="s">
        <v>140</v>
      </c>
      <c r="AY200" s="17" t="s">
        <v>132</v>
      </c>
      <c r="BE200" s="228">
        <f>IF(N200="základní",J200,0)</f>
        <v>0</v>
      </c>
      <c r="BF200" s="228">
        <f>IF(N200="snížená",J200,0)</f>
        <v>0</v>
      </c>
      <c r="BG200" s="228">
        <f>IF(N200="zákl. přenesená",J200,0)</f>
        <v>0</v>
      </c>
      <c r="BH200" s="228">
        <f>IF(N200="sníž. přenesená",J200,0)</f>
        <v>0</v>
      </c>
      <c r="BI200" s="228">
        <f>IF(N200="nulová",J200,0)</f>
        <v>0</v>
      </c>
      <c r="BJ200" s="17" t="s">
        <v>140</v>
      </c>
      <c r="BK200" s="228">
        <f>ROUND(I200*H200,2)</f>
        <v>0</v>
      </c>
      <c r="BL200" s="17" t="s">
        <v>139</v>
      </c>
      <c r="BM200" s="227" t="s">
        <v>245</v>
      </c>
    </row>
    <row r="201" s="2" customFormat="1" ht="16.5" customHeight="1">
      <c r="A201" s="38"/>
      <c r="B201" s="39"/>
      <c r="C201" s="215" t="s">
        <v>246</v>
      </c>
      <c r="D201" s="215" t="s">
        <v>135</v>
      </c>
      <c r="E201" s="216" t="s">
        <v>247</v>
      </c>
      <c r="F201" s="217" t="s">
        <v>248</v>
      </c>
      <c r="G201" s="218" t="s">
        <v>218</v>
      </c>
      <c r="H201" s="219">
        <v>1</v>
      </c>
      <c r="I201" s="220"/>
      <c r="J201" s="221">
        <f>ROUND(I201*H201,2)</f>
        <v>0</v>
      </c>
      <c r="K201" s="222"/>
      <c r="L201" s="44"/>
      <c r="M201" s="223" t="s">
        <v>1</v>
      </c>
      <c r="N201" s="224" t="s">
        <v>42</v>
      </c>
      <c r="O201" s="91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7" t="s">
        <v>139</v>
      </c>
      <c r="AT201" s="227" t="s">
        <v>135</v>
      </c>
      <c r="AU201" s="227" t="s">
        <v>140</v>
      </c>
      <c r="AY201" s="17" t="s">
        <v>132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7" t="s">
        <v>140</v>
      </c>
      <c r="BK201" s="228">
        <f>ROUND(I201*H201,2)</f>
        <v>0</v>
      </c>
      <c r="BL201" s="17" t="s">
        <v>139</v>
      </c>
      <c r="BM201" s="227" t="s">
        <v>249</v>
      </c>
    </row>
    <row r="202" s="2" customFormat="1" ht="33" customHeight="1">
      <c r="A202" s="38"/>
      <c r="B202" s="39"/>
      <c r="C202" s="215" t="s">
        <v>250</v>
      </c>
      <c r="D202" s="215" t="s">
        <v>135</v>
      </c>
      <c r="E202" s="216" t="s">
        <v>251</v>
      </c>
      <c r="F202" s="217" t="s">
        <v>252</v>
      </c>
      <c r="G202" s="218" t="s">
        <v>147</v>
      </c>
      <c r="H202" s="219">
        <v>26</v>
      </c>
      <c r="I202" s="220"/>
      <c r="J202" s="221">
        <f>ROUND(I202*H202,2)</f>
        <v>0</v>
      </c>
      <c r="K202" s="222"/>
      <c r="L202" s="44"/>
      <c r="M202" s="223" t="s">
        <v>1</v>
      </c>
      <c r="N202" s="224" t="s">
        <v>42</v>
      </c>
      <c r="O202" s="91"/>
      <c r="P202" s="225">
        <f>O202*H202</f>
        <v>0</v>
      </c>
      <c r="Q202" s="225">
        <v>0.00012999999999999999</v>
      </c>
      <c r="R202" s="225">
        <f>Q202*H202</f>
        <v>0.0033799999999999998</v>
      </c>
      <c r="S202" s="225">
        <v>0</v>
      </c>
      <c r="T202" s="22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7" t="s">
        <v>139</v>
      </c>
      <c r="AT202" s="227" t="s">
        <v>135</v>
      </c>
      <c r="AU202" s="227" t="s">
        <v>140</v>
      </c>
      <c r="AY202" s="17" t="s">
        <v>132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7" t="s">
        <v>140</v>
      </c>
      <c r="BK202" s="228">
        <f>ROUND(I202*H202,2)</f>
        <v>0</v>
      </c>
      <c r="BL202" s="17" t="s">
        <v>139</v>
      </c>
      <c r="BM202" s="227" t="s">
        <v>253</v>
      </c>
    </row>
    <row r="203" s="2" customFormat="1" ht="24.15" customHeight="1">
      <c r="A203" s="38"/>
      <c r="B203" s="39"/>
      <c r="C203" s="215" t="s">
        <v>254</v>
      </c>
      <c r="D203" s="215" t="s">
        <v>135</v>
      </c>
      <c r="E203" s="216" t="s">
        <v>255</v>
      </c>
      <c r="F203" s="217" t="s">
        <v>256</v>
      </c>
      <c r="G203" s="218" t="s">
        <v>147</v>
      </c>
      <c r="H203" s="219">
        <v>26</v>
      </c>
      <c r="I203" s="220"/>
      <c r="J203" s="221">
        <f>ROUND(I203*H203,2)</f>
        <v>0</v>
      </c>
      <c r="K203" s="222"/>
      <c r="L203" s="44"/>
      <c r="M203" s="223" t="s">
        <v>1</v>
      </c>
      <c r="N203" s="224" t="s">
        <v>42</v>
      </c>
      <c r="O203" s="91"/>
      <c r="P203" s="225">
        <f>O203*H203</f>
        <v>0</v>
      </c>
      <c r="Q203" s="225">
        <v>4.0000000000000003E-05</v>
      </c>
      <c r="R203" s="225">
        <f>Q203*H203</f>
        <v>0.0010400000000000001</v>
      </c>
      <c r="S203" s="225">
        <v>0</v>
      </c>
      <c r="T203" s="22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7" t="s">
        <v>139</v>
      </c>
      <c r="AT203" s="227" t="s">
        <v>135</v>
      </c>
      <c r="AU203" s="227" t="s">
        <v>140</v>
      </c>
      <c r="AY203" s="17" t="s">
        <v>132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17" t="s">
        <v>140</v>
      </c>
      <c r="BK203" s="228">
        <f>ROUND(I203*H203,2)</f>
        <v>0</v>
      </c>
      <c r="BL203" s="17" t="s">
        <v>139</v>
      </c>
      <c r="BM203" s="227" t="s">
        <v>257</v>
      </c>
    </row>
    <row r="204" s="2" customFormat="1" ht="24.15" customHeight="1">
      <c r="A204" s="38"/>
      <c r="B204" s="39"/>
      <c r="C204" s="215" t="s">
        <v>258</v>
      </c>
      <c r="D204" s="215" t="s">
        <v>135</v>
      </c>
      <c r="E204" s="216" t="s">
        <v>259</v>
      </c>
      <c r="F204" s="217" t="s">
        <v>260</v>
      </c>
      <c r="G204" s="218" t="s">
        <v>147</v>
      </c>
      <c r="H204" s="219">
        <v>3.9900000000000002</v>
      </c>
      <c r="I204" s="220"/>
      <c r="J204" s="221">
        <f>ROUND(I204*H204,2)</f>
        <v>0</v>
      </c>
      <c r="K204" s="222"/>
      <c r="L204" s="44"/>
      <c r="M204" s="223" t="s">
        <v>1</v>
      </c>
      <c r="N204" s="224" t="s">
        <v>42</v>
      </c>
      <c r="O204" s="91"/>
      <c r="P204" s="225">
        <f>O204*H204</f>
        <v>0</v>
      </c>
      <c r="Q204" s="225">
        <v>0</v>
      </c>
      <c r="R204" s="225">
        <f>Q204*H204</f>
        <v>0</v>
      </c>
      <c r="S204" s="225">
        <v>0.089999999999999997</v>
      </c>
      <c r="T204" s="226">
        <f>S204*H204</f>
        <v>0.35910000000000003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7" t="s">
        <v>139</v>
      </c>
      <c r="AT204" s="227" t="s">
        <v>135</v>
      </c>
      <c r="AU204" s="227" t="s">
        <v>140</v>
      </c>
      <c r="AY204" s="17" t="s">
        <v>132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7" t="s">
        <v>140</v>
      </c>
      <c r="BK204" s="228">
        <f>ROUND(I204*H204,2)</f>
        <v>0</v>
      </c>
      <c r="BL204" s="17" t="s">
        <v>139</v>
      </c>
      <c r="BM204" s="227" t="s">
        <v>261</v>
      </c>
    </row>
    <row r="205" s="13" customFormat="1">
      <c r="A205" s="13"/>
      <c r="B205" s="229"/>
      <c r="C205" s="230"/>
      <c r="D205" s="231" t="s">
        <v>149</v>
      </c>
      <c r="E205" s="232" t="s">
        <v>1</v>
      </c>
      <c r="F205" s="233" t="s">
        <v>262</v>
      </c>
      <c r="G205" s="230"/>
      <c r="H205" s="234">
        <v>3.9900000000000002</v>
      </c>
      <c r="I205" s="235"/>
      <c r="J205" s="230"/>
      <c r="K205" s="230"/>
      <c r="L205" s="236"/>
      <c r="M205" s="237"/>
      <c r="N205" s="238"/>
      <c r="O205" s="238"/>
      <c r="P205" s="238"/>
      <c r="Q205" s="238"/>
      <c r="R205" s="238"/>
      <c r="S205" s="238"/>
      <c r="T205" s="23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0" t="s">
        <v>149</v>
      </c>
      <c r="AU205" s="240" t="s">
        <v>140</v>
      </c>
      <c r="AV205" s="13" t="s">
        <v>140</v>
      </c>
      <c r="AW205" s="13" t="s">
        <v>32</v>
      </c>
      <c r="AX205" s="13" t="s">
        <v>84</v>
      </c>
      <c r="AY205" s="240" t="s">
        <v>132</v>
      </c>
    </row>
    <row r="206" s="2" customFormat="1" ht="21.75" customHeight="1">
      <c r="A206" s="38"/>
      <c r="B206" s="39"/>
      <c r="C206" s="215" t="s">
        <v>263</v>
      </c>
      <c r="D206" s="215" t="s">
        <v>135</v>
      </c>
      <c r="E206" s="216" t="s">
        <v>264</v>
      </c>
      <c r="F206" s="217" t="s">
        <v>265</v>
      </c>
      <c r="G206" s="218" t="s">
        <v>147</v>
      </c>
      <c r="H206" s="219">
        <v>1.8</v>
      </c>
      <c r="I206" s="220"/>
      <c r="J206" s="221">
        <f>ROUND(I206*H206,2)</f>
        <v>0</v>
      </c>
      <c r="K206" s="222"/>
      <c r="L206" s="44"/>
      <c r="M206" s="223" t="s">
        <v>1</v>
      </c>
      <c r="N206" s="224" t="s">
        <v>42</v>
      </c>
      <c r="O206" s="91"/>
      <c r="P206" s="225">
        <f>O206*H206</f>
        <v>0</v>
      </c>
      <c r="Q206" s="225">
        <v>0</v>
      </c>
      <c r="R206" s="225">
        <f>Q206*H206</f>
        <v>0</v>
      </c>
      <c r="S206" s="225">
        <v>0.075999999999999998</v>
      </c>
      <c r="T206" s="226">
        <f>S206*H206</f>
        <v>0.13680000000000001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7" t="s">
        <v>139</v>
      </c>
      <c r="AT206" s="227" t="s">
        <v>135</v>
      </c>
      <c r="AU206" s="227" t="s">
        <v>140</v>
      </c>
      <c r="AY206" s="17" t="s">
        <v>132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7" t="s">
        <v>140</v>
      </c>
      <c r="BK206" s="228">
        <f>ROUND(I206*H206,2)</f>
        <v>0</v>
      </c>
      <c r="BL206" s="17" t="s">
        <v>139</v>
      </c>
      <c r="BM206" s="227" t="s">
        <v>266</v>
      </c>
    </row>
    <row r="207" s="13" customFormat="1">
      <c r="A207" s="13"/>
      <c r="B207" s="229"/>
      <c r="C207" s="230"/>
      <c r="D207" s="231" t="s">
        <v>149</v>
      </c>
      <c r="E207" s="232" t="s">
        <v>1</v>
      </c>
      <c r="F207" s="233" t="s">
        <v>267</v>
      </c>
      <c r="G207" s="230"/>
      <c r="H207" s="234">
        <v>1.8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149</v>
      </c>
      <c r="AU207" s="240" t="s">
        <v>140</v>
      </c>
      <c r="AV207" s="13" t="s">
        <v>140</v>
      </c>
      <c r="AW207" s="13" t="s">
        <v>32</v>
      </c>
      <c r="AX207" s="13" t="s">
        <v>84</v>
      </c>
      <c r="AY207" s="240" t="s">
        <v>132</v>
      </c>
    </row>
    <row r="208" s="12" customFormat="1" ht="22.8" customHeight="1">
      <c r="A208" s="12"/>
      <c r="B208" s="199"/>
      <c r="C208" s="200"/>
      <c r="D208" s="201" t="s">
        <v>75</v>
      </c>
      <c r="E208" s="213" t="s">
        <v>268</v>
      </c>
      <c r="F208" s="213" t="s">
        <v>269</v>
      </c>
      <c r="G208" s="200"/>
      <c r="H208" s="200"/>
      <c r="I208" s="203"/>
      <c r="J208" s="214">
        <f>BK208</f>
        <v>0</v>
      </c>
      <c r="K208" s="200"/>
      <c r="L208" s="205"/>
      <c r="M208" s="206"/>
      <c r="N208" s="207"/>
      <c r="O208" s="207"/>
      <c r="P208" s="208">
        <f>SUM(P209:P213)</f>
        <v>0</v>
      </c>
      <c r="Q208" s="207"/>
      <c r="R208" s="208">
        <f>SUM(R209:R213)</f>
        <v>0</v>
      </c>
      <c r="S208" s="207"/>
      <c r="T208" s="209">
        <f>SUM(T209:T213)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0" t="s">
        <v>84</v>
      </c>
      <c r="AT208" s="211" t="s">
        <v>75</v>
      </c>
      <c r="AU208" s="211" t="s">
        <v>84</v>
      </c>
      <c r="AY208" s="210" t="s">
        <v>132</v>
      </c>
      <c r="BK208" s="212">
        <f>SUM(BK209:BK213)</f>
        <v>0</v>
      </c>
    </row>
    <row r="209" s="2" customFormat="1" ht="24.15" customHeight="1">
      <c r="A209" s="38"/>
      <c r="B209" s="39"/>
      <c r="C209" s="215" t="s">
        <v>270</v>
      </c>
      <c r="D209" s="215" t="s">
        <v>135</v>
      </c>
      <c r="E209" s="216" t="s">
        <v>271</v>
      </c>
      <c r="F209" s="217" t="s">
        <v>272</v>
      </c>
      <c r="G209" s="218" t="s">
        <v>204</v>
      </c>
      <c r="H209" s="219">
        <v>1.837</v>
      </c>
      <c r="I209" s="220"/>
      <c r="J209" s="221">
        <f>ROUND(I209*H209,2)</f>
        <v>0</v>
      </c>
      <c r="K209" s="222"/>
      <c r="L209" s="44"/>
      <c r="M209" s="223" t="s">
        <v>1</v>
      </c>
      <c r="N209" s="224" t="s">
        <v>42</v>
      </c>
      <c r="O209" s="91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7" t="s">
        <v>139</v>
      </c>
      <c r="AT209" s="227" t="s">
        <v>135</v>
      </c>
      <c r="AU209" s="227" t="s">
        <v>140</v>
      </c>
      <c r="AY209" s="17" t="s">
        <v>132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7" t="s">
        <v>140</v>
      </c>
      <c r="BK209" s="228">
        <f>ROUND(I209*H209,2)</f>
        <v>0</v>
      </c>
      <c r="BL209" s="17" t="s">
        <v>139</v>
      </c>
      <c r="BM209" s="227" t="s">
        <v>273</v>
      </c>
    </row>
    <row r="210" s="2" customFormat="1" ht="24.15" customHeight="1">
      <c r="A210" s="38"/>
      <c r="B210" s="39"/>
      <c r="C210" s="215" t="s">
        <v>274</v>
      </c>
      <c r="D210" s="215" t="s">
        <v>135</v>
      </c>
      <c r="E210" s="216" t="s">
        <v>275</v>
      </c>
      <c r="F210" s="217" t="s">
        <v>276</v>
      </c>
      <c r="G210" s="218" t="s">
        <v>204</v>
      </c>
      <c r="H210" s="219">
        <v>1.837</v>
      </c>
      <c r="I210" s="220"/>
      <c r="J210" s="221">
        <f>ROUND(I210*H210,2)</f>
        <v>0</v>
      </c>
      <c r="K210" s="222"/>
      <c r="L210" s="44"/>
      <c r="M210" s="223" t="s">
        <v>1</v>
      </c>
      <c r="N210" s="224" t="s">
        <v>42</v>
      </c>
      <c r="O210" s="91"/>
      <c r="P210" s="225">
        <f>O210*H210</f>
        <v>0</v>
      </c>
      <c r="Q210" s="225">
        <v>0</v>
      </c>
      <c r="R210" s="225">
        <f>Q210*H210</f>
        <v>0</v>
      </c>
      <c r="S210" s="225">
        <v>0</v>
      </c>
      <c r="T210" s="22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7" t="s">
        <v>139</v>
      </c>
      <c r="AT210" s="227" t="s">
        <v>135</v>
      </c>
      <c r="AU210" s="227" t="s">
        <v>140</v>
      </c>
      <c r="AY210" s="17" t="s">
        <v>132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7" t="s">
        <v>140</v>
      </c>
      <c r="BK210" s="228">
        <f>ROUND(I210*H210,2)</f>
        <v>0</v>
      </c>
      <c r="BL210" s="17" t="s">
        <v>139</v>
      </c>
      <c r="BM210" s="227" t="s">
        <v>277</v>
      </c>
    </row>
    <row r="211" s="2" customFormat="1" ht="24.15" customHeight="1">
      <c r="A211" s="38"/>
      <c r="B211" s="39"/>
      <c r="C211" s="215" t="s">
        <v>278</v>
      </c>
      <c r="D211" s="215" t="s">
        <v>135</v>
      </c>
      <c r="E211" s="216" t="s">
        <v>279</v>
      </c>
      <c r="F211" s="217" t="s">
        <v>280</v>
      </c>
      <c r="G211" s="218" t="s">
        <v>204</v>
      </c>
      <c r="H211" s="219">
        <v>34.902999999999999</v>
      </c>
      <c r="I211" s="220"/>
      <c r="J211" s="221">
        <f>ROUND(I211*H211,2)</f>
        <v>0</v>
      </c>
      <c r="K211" s="222"/>
      <c r="L211" s="44"/>
      <c r="M211" s="223" t="s">
        <v>1</v>
      </c>
      <c r="N211" s="224" t="s">
        <v>42</v>
      </c>
      <c r="O211" s="91"/>
      <c r="P211" s="225">
        <f>O211*H211</f>
        <v>0</v>
      </c>
      <c r="Q211" s="225">
        <v>0</v>
      </c>
      <c r="R211" s="225">
        <f>Q211*H211</f>
        <v>0</v>
      </c>
      <c r="S211" s="225">
        <v>0</v>
      </c>
      <c r="T211" s="22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7" t="s">
        <v>139</v>
      </c>
      <c r="AT211" s="227" t="s">
        <v>135</v>
      </c>
      <c r="AU211" s="227" t="s">
        <v>140</v>
      </c>
      <c r="AY211" s="17" t="s">
        <v>132</v>
      </c>
      <c r="BE211" s="228">
        <f>IF(N211="základní",J211,0)</f>
        <v>0</v>
      </c>
      <c r="BF211" s="228">
        <f>IF(N211="snížená",J211,0)</f>
        <v>0</v>
      </c>
      <c r="BG211" s="228">
        <f>IF(N211="zákl. přenesená",J211,0)</f>
        <v>0</v>
      </c>
      <c r="BH211" s="228">
        <f>IF(N211="sníž. přenesená",J211,0)</f>
        <v>0</v>
      </c>
      <c r="BI211" s="228">
        <f>IF(N211="nulová",J211,0)</f>
        <v>0</v>
      </c>
      <c r="BJ211" s="17" t="s">
        <v>140</v>
      </c>
      <c r="BK211" s="228">
        <f>ROUND(I211*H211,2)</f>
        <v>0</v>
      </c>
      <c r="BL211" s="17" t="s">
        <v>139</v>
      </c>
      <c r="BM211" s="227" t="s">
        <v>281</v>
      </c>
    </row>
    <row r="212" s="13" customFormat="1">
      <c r="A212" s="13"/>
      <c r="B212" s="229"/>
      <c r="C212" s="230"/>
      <c r="D212" s="231" t="s">
        <v>149</v>
      </c>
      <c r="E212" s="232" t="s">
        <v>1</v>
      </c>
      <c r="F212" s="233" t="s">
        <v>282</v>
      </c>
      <c r="G212" s="230"/>
      <c r="H212" s="234">
        <v>34.902999999999999</v>
      </c>
      <c r="I212" s="235"/>
      <c r="J212" s="230"/>
      <c r="K212" s="230"/>
      <c r="L212" s="236"/>
      <c r="M212" s="237"/>
      <c r="N212" s="238"/>
      <c r="O212" s="238"/>
      <c r="P212" s="238"/>
      <c r="Q212" s="238"/>
      <c r="R212" s="238"/>
      <c r="S212" s="238"/>
      <c r="T212" s="23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0" t="s">
        <v>149</v>
      </c>
      <c r="AU212" s="240" t="s">
        <v>140</v>
      </c>
      <c r="AV212" s="13" t="s">
        <v>140</v>
      </c>
      <c r="AW212" s="13" t="s">
        <v>32</v>
      </c>
      <c r="AX212" s="13" t="s">
        <v>84</v>
      </c>
      <c r="AY212" s="240" t="s">
        <v>132</v>
      </c>
    </row>
    <row r="213" s="2" customFormat="1" ht="33" customHeight="1">
      <c r="A213" s="38"/>
      <c r="B213" s="39"/>
      <c r="C213" s="215" t="s">
        <v>283</v>
      </c>
      <c r="D213" s="215" t="s">
        <v>135</v>
      </c>
      <c r="E213" s="216" t="s">
        <v>284</v>
      </c>
      <c r="F213" s="217" t="s">
        <v>285</v>
      </c>
      <c r="G213" s="218" t="s">
        <v>204</v>
      </c>
      <c r="H213" s="219">
        <v>1.837</v>
      </c>
      <c r="I213" s="220"/>
      <c r="J213" s="221">
        <f>ROUND(I213*H213,2)</f>
        <v>0</v>
      </c>
      <c r="K213" s="222"/>
      <c r="L213" s="44"/>
      <c r="M213" s="223" t="s">
        <v>1</v>
      </c>
      <c r="N213" s="224" t="s">
        <v>42</v>
      </c>
      <c r="O213" s="91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7" t="s">
        <v>139</v>
      </c>
      <c r="AT213" s="227" t="s">
        <v>135</v>
      </c>
      <c r="AU213" s="227" t="s">
        <v>140</v>
      </c>
      <c r="AY213" s="17" t="s">
        <v>132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7" t="s">
        <v>140</v>
      </c>
      <c r="BK213" s="228">
        <f>ROUND(I213*H213,2)</f>
        <v>0</v>
      </c>
      <c r="BL213" s="17" t="s">
        <v>139</v>
      </c>
      <c r="BM213" s="227" t="s">
        <v>286</v>
      </c>
    </row>
    <row r="214" s="12" customFormat="1" ht="22.8" customHeight="1">
      <c r="A214" s="12"/>
      <c r="B214" s="199"/>
      <c r="C214" s="200"/>
      <c r="D214" s="201" t="s">
        <v>75</v>
      </c>
      <c r="E214" s="213" t="s">
        <v>287</v>
      </c>
      <c r="F214" s="213" t="s">
        <v>288</v>
      </c>
      <c r="G214" s="200"/>
      <c r="H214" s="200"/>
      <c r="I214" s="203"/>
      <c r="J214" s="214">
        <f>BK214</f>
        <v>0</v>
      </c>
      <c r="K214" s="200"/>
      <c r="L214" s="205"/>
      <c r="M214" s="206"/>
      <c r="N214" s="207"/>
      <c r="O214" s="207"/>
      <c r="P214" s="208">
        <f>P215</f>
        <v>0</v>
      </c>
      <c r="Q214" s="207"/>
      <c r="R214" s="208">
        <f>R215</f>
        <v>0</v>
      </c>
      <c r="S214" s="207"/>
      <c r="T214" s="209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0" t="s">
        <v>84</v>
      </c>
      <c r="AT214" s="211" t="s">
        <v>75</v>
      </c>
      <c r="AU214" s="211" t="s">
        <v>84</v>
      </c>
      <c r="AY214" s="210" t="s">
        <v>132</v>
      </c>
      <c r="BK214" s="212">
        <f>BK215</f>
        <v>0</v>
      </c>
    </row>
    <row r="215" s="2" customFormat="1" ht="16.5" customHeight="1">
      <c r="A215" s="38"/>
      <c r="B215" s="39"/>
      <c r="C215" s="215" t="s">
        <v>289</v>
      </c>
      <c r="D215" s="215" t="s">
        <v>135</v>
      </c>
      <c r="E215" s="216" t="s">
        <v>290</v>
      </c>
      <c r="F215" s="217" t="s">
        <v>291</v>
      </c>
      <c r="G215" s="218" t="s">
        <v>204</v>
      </c>
      <c r="H215" s="219">
        <v>2.597</v>
      </c>
      <c r="I215" s="220"/>
      <c r="J215" s="221">
        <f>ROUND(I215*H215,2)</f>
        <v>0</v>
      </c>
      <c r="K215" s="222"/>
      <c r="L215" s="44"/>
      <c r="M215" s="223" t="s">
        <v>1</v>
      </c>
      <c r="N215" s="224" t="s">
        <v>42</v>
      </c>
      <c r="O215" s="91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7" t="s">
        <v>139</v>
      </c>
      <c r="AT215" s="227" t="s">
        <v>135</v>
      </c>
      <c r="AU215" s="227" t="s">
        <v>140</v>
      </c>
      <c r="AY215" s="17" t="s">
        <v>132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7" t="s">
        <v>140</v>
      </c>
      <c r="BK215" s="228">
        <f>ROUND(I215*H215,2)</f>
        <v>0</v>
      </c>
      <c r="BL215" s="17" t="s">
        <v>139</v>
      </c>
      <c r="BM215" s="227" t="s">
        <v>292</v>
      </c>
    </row>
    <row r="216" s="12" customFormat="1" ht="25.92" customHeight="1">
      <c r="A216" s="12"/>
      <c r="B216" s="199"/>
      <c r="C216" s="200"/>
      <c r="D216" s="201" t="s">
        <v>75</v>
      </c>
      <c r="E216" s="202" t="s">
        <v>293</v>
      </c>
      <c r="F216" s="202" t="s">
        <v>294</v>
      </c>
      <c r="G216" s="200"/>
      <c r="H216" s="200"/>
      <c r="I216" s="203"/>
      <c r="J216" s="204">
        <f>BK216</f>
        <v>0</v>
      </c>
      <c r="K216" s="200"/>
      <c r="L216" s="205"/>
      <c r="M216" s="206"/>
      <c r="N216" s="207"/>
      <c r="O216" s="207"/>
      <c r="P216" s="208">
        <f>P217+P219+P224+P241+P243+P247+P252+P260+P264+P275+P282+P302+P321+P335+P343</f>
        <v>0</v>
      </c>
      <c r="Q216" s="207"/>
      <c r="R216" s="208">
        <f>R217+R219+R224+R241+R243+R247+R252+R260+R264+R275+R282+R302+R321+R335+R343</f>
        <v>0.49352762999999999</v>
      </c>
      <c r="S216" s="207"/>
      <c r="T216" s="209">
        <f>T217+T219+T224+T241+T243+T247+T252+T260+T264+T275+T282+T302+T321+T335+T343</f>
        <v>1.3409513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10" t="s">
        <v>140</v>
      </c>
      <c r="AT216" s="211" t="s">
        <v>75</v>
      </c>
      <c r="AU216" s="211" t="s">
        <v>76</v>
      </c>
      <c r="AY216" s="210" t="s">
        <v>132</v>
      </c>
      <c r="BK216" s="212">
        <f>BK217+BK219+BK224+BK241+BK243+BK247+BK252+BK260+BK264+BK275+BK282+BK302+BK321+BK335+BK343</f>
        <v>0</v>
      </c>
    </row>
    <row r="217" s="12" customFormat="1" ht="22.8" customHeight="1">
      <c r="A217" s="12"/>
      <c r="B217" s="199"/>
      <c r="C217" s="200"/>
      <c r="D217" s="201" t="s">
        <v>75</v>
      </c>
      <c r="E217" s="213" t="s">
        <v>295</v>
      </c>
      <c r="F217" s="213" t="s">
        <v>296</v>
      </c>
      <c r="G217" s="200"/>
      <c r="H217" s="200"/>
      <c r="I217" s="203"/>
      <c r="J217" s="214">
        <f>BK217</f>
        <v>0</v>
      </c>
      <c r="K217" s="200"/>
      <c r="L217" s="205"/>
      <c r="M217" s="206"/>
      <c r="N217" s="207"/>
      <c r="O217" s="207"/>
      <c r="P217" s="208">
        <f>P218</f>
        <v>0</v>
      </c>
      <c r="Q217" s="207"/>
      <c r="R217" s="208">
        <f>R218</f>
        <v>0</v>
      </c>
      <c r="S217" s="207"/>
      <c r="T217" s="209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10" t="s">
        <v>140</v>
      </c>
      <c r="AT217" s="211" t="s">
        <v>75</v>
      </c>
      <c r="AU217" s="211" t="s">
        <v>84</v>
      </c>
      <c r="AY217" s="210" t="s">
        <v>132</v>
      </c>
      <c r="BK217" s="212">
        <f>BK218</f>
        <v>0</v>
      </c>
    </row>
    <row r="218" s="2" customFormat="1" ht="16.5" customHeight="1">
      <c r="A218" s="38"/>
      <c r="B218" s="39"/>
      <c r="C218" s="215" t="s">
        <v>297</v>
      </c>
      <c r="D218" s="215" t="s">
        <v>135</v>
      </c>
      <c r="E218" s="216" t="s">
        <v>298</v>
      </c>
      <c r="F218" s="217" t="s">
        <v>299</v>
      </c>
      <c r="G218" s="218" t="s">
        <v>300</v>
      </c>
      <c r="H218" s="219">
        <v>1</v>
      </c>
      <c r="I218" s="220"/>
      <c r="J218" s="221">
        <f>ROUND(I218*H218,2)</f>
        <v>0</v>
      </c>
      <c r="K218" s="222"/>
      <c r="L218" s="44"/>
      <c r="M218" s="223" t="s">
        <v>1</v>
      </c>
      <c r="N218" s="224" t="s">
        <v>42</v>
      </c>
      <c r="O218" s="91"/>
      <c r="P218" s="225">
        <f>O218*H218</f>
        <v>0</v>
      </c>
      <c r="Q218" s="225">
        <v>0</v>
      </c>
      <c r="R218" s="225">
        <f>Q218*H218</f>
        <v>0</v>
      </c>
      <c r="S218" s="225">
        <v>0</v>
      </c>
      <c r="T218" s="22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7" t="s">
        <v>223</v>
      </c>
      <c r="AT218" s="227" t="s">
        <v>135</v>
      </c>
      <c r="AU218" s="227" t="s">
        <v>140</v>
      </c>
      <c r="AY218" s="17" t="s">
        <v>132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7" t="s">
        <v>140</v>
      </c>
      <c r="BK218" s="228">
        <f>ROUND(I218*H218,2)</f>
        <v>0</v>
      </c>
      <c r="BL218" s="17" t="s">
        <v>223</v>
      </c>
      <c r="BM218" s="227" t="s">
        <v>301</v>
      </c>
    </row>
    <row r="219" s="12" customFormat="1" ht="22.8" customHeight="1">
      <c r="A219" s="12"/>
      <c r="B219" s="199"/>
      <c r="C219" s="200"/>
      <c r="D219" s="201" t="s">
        <v>75</v>
      </c>
      <c r="E219" s="213" t="s">
        <v>302</v>
      </c>
      <c r="F219" s="213" t="s">
        <v>303</v>
      </c>
      <c r="G219" s="200"/>
      <c r="H219" s="200"/>
      <c r="I219" s="203"/>
      <c r="J219" s="214">
        <f>BK219</f>
        <v>0</v>
      </c>
      <c r="K219" s="200"/>
      <c r="L219" s="205"/>
      <c r="M219" s="206"/>
      <c r="N219" s="207"/>
      <c r="O219" s="207"/>
      <c r="P219" s="208">
        <f>SUM(P220:P223)</f>
        <v>0</v>
      </c>
      <c r="Q219" s="207"/>
      <c r="R219" s="208">
        <f>SUM(R220:R223)</f>
        <v>0</v>
      </c>
      <c r="S219" s="207"/>
      <c r="T219" s="209">
        <f>SUM(T220:T223)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0" t="s">
        <v>140</v>
      </c>
      <c r="AT219" s="211" t="s">
        <v>75</v>
      </c>
      <c r="AU219" s="211" t="s">
        <v>84</v>
      </c>
      <c r="AY219" s="210" t="s">
        <v>132</v>
      </c>
      <c r="BK219" s="212">
        <f>SUM(BK220:BK223)</f>
        <v>0</v>
      </c>
    </row>
    <row r="220" s="2" customFormat="1" ht="24.15" customHeight="1">
      <c r="A220" s="38"/>
      <c r="B220" s="39"/>
      <c r="C220" s="215" t="s">
        <v>304</v>
      </c>
      <c r="D220" s="215" t="s">
        <v>135</v>
      </c>
      <c r="E220" s="216" t="s">
        <v>305</v>
      </c>
      <c r="F220" s="217" t="s">
        <v>306</v>
      </c>
      <c r="G220" s="218" t="s">
        <v>147</v>
      </c>
      <c r="H220" s="219">
        <v>7.1200000000000001</v>
      </c>
      <c r="I220" s="220"/>
      <c r="J220" s="221">
        <f>ROUND(I220*H220,2)</f>
        <v>0</v>
      </c>
      <c r="K220" s="222"/>
      <c r="L220" s="44"/>
      <c r="M220" s="223" t="s">
        <v>1</v>
      </c>
      <c r="N220" s="224" t="s">
        <v>42</v>
      </c>
      <c r="O220" s="91"/>
      <c r="P220" s="225">
        <f>O220*H220</f>
        <v>0</v>
      </c>
      <c r="Q220" s="225">
        <v>0</v>
      </c>
      <c r="R220" s="225">
        <f>Q220*H220</f>
        <v>0</v>
      </c>
      <c r="S220" s="225">
        <v>0</v>
      </c>
      <c r="T220" s="22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7" t="s">
        <v>223</v>
      </c>
      <c r="AT220" s="227" t="s">
        <v>135</v>
      </c>
      <c r="AU220" s="227" t="s">
        <v>140</v>
      </c>
      <c r="AY220" s="17" t="s">
        <v>132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7" t="s">
        <v>140</v>
      </c>
      <c r="BK220" s="228">
        <f>ROUND(I220*H220,2)</f>
        <v>0</v>
      </c>
      <c r="BL220" s="17" t="s">
        <v>223</v>
      </c>
      <c r="BM220" s="227" t="s">
        <v>307</v>
      </c>
    </row>
    <row r="221" s="14" customFormat="1">
      <c r="A221" s="14"/>
      <c r="B221" s="241"/>
      <c r="C221" s="242"/>
      <c r="D221" s="231" t="s">
        <v>149</v>
      </c>
      <c r="E221" s="243" t="s">
        <v>1</v>
      </c>
      <c r="F221" s="244" t="s">
        <v>308</v>
      </c>
      <c r="G221" s="242"/>
      <c r="H221" s="243" t="s">
        <v>1</v>
      </c>
      <c r="I221" s="245"/>
      <c r="J221" s="242"/>
      <c r="K221" s="242"/>
      <c r="L221" s="246"/>
      <c r="M221" s="247"/>
      <c r="N221" s="248"/>
      <c r="O221" s="248"/>
      <c r="P221" s="248"/>
      <c r="Q221" s="248"/>
      <c r="R221" s="248"/>
      <c r="S221" s="248"/>
      <c r="T221" s="24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0" t="s">
        <v>149</v>
      </c>
      <c r="AU221" s="250" t="s">
        <v>140</v>
      </c>
      <c r="AV221" s="14" t="s">
        <v>84</v>
      </c>
      <c r="AW221" s="14" t="s">
        <v>32</v>
      </c>
      <c r="AX221" s="14" t="s">
        <v>76</v>
      </c>
      <c r="AY221" s="250" t="s">
        <v>132</v>
      </c>
    </row>
    <row r="222" s="13" customFormat="1">
      <c r="A222" s="13"/>
      <c r="B222" s="229"/>
      <c r="C222" s="230"/>
      <c r="D222" s="231" t="s">
        <v>149</v>
      </c>
      <c r="E222" s="232" t="s">
        <v>1</v>
      </c>
      <c r="F222" s="233" t="s">
        <v>309</v>
      </c>
      <c r="G222" s="230"/>
      <c r="H222" s="234">
        <v>7.1200000000000001</v>
      </c>
      <c r="I222" s="235"/>
      <c r="J222" s="230"/>
      <c r="K222" s="230"/>
      <c r="L222" s="236"/>
      <c r="M222" s="237"/>
      <c r="N222" s="238"/>
      <c r="O222" s="238"/>
      <c r="P222" s="238"/>
      <c r="Q222" s="238"/>
      <c r="R222" s="238"/>
      <c r="S222" s="238"/>
      <c r="T222" s="23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0" t="s">
        <v>149</v>
      </c>
      <c r="AU222" s="240" t="s">
        <v>140</v>
      </c>
      <c r="AV222" s="13" t="s">
        <v>140</v>
      </c>
      <c r="AW222" s="13" t="s">
        <v>32</v>
      </c>
      <c r="AX222" s="13" t="s">
        <v>84</v>
      </c>
      <c r="AY222" s="240" t="s">
        <v>132</v>
      </c>
    </row>
    <row r="223" s="2" customFormat="1" ht="24.15" customHeight="1">
      <c r="A223" s="38"/>
      <c r="B223" s="39"/>
      <c r="C223" s="215" t="s">
        <v>310</v>
      </c>
      <c r="D223" s="215" t="s">
        <v>135</v>
      </c>
      <c r="E223" s="216" t="s">
        <v>311</v>
      </c>
      <c r="F223" s="217" t="s">
        <v>312</v>
      </c>
      <c r="G223" s="218" t="s">
        <v>313</v>
      </c>
      <c r="H223" s="262"/>
      <c r="I223" s="220"/>
      <c r="J223" s="221">
        <f>ROUND(I223*H223,2)</f>
        <v>0</v>
      </c>
      <c r="K223" s="222"/>
      <c r="L223" s="44"/>
      <c r="M223" s="223" t="s">
        <v>1</v>
      </c>
      <c r="N223" s="224" t="s">
        <v>42</v>
      </c>
      <c r="O223" s="91"/>
      <c r="P223" s="225">
        <f>O223*H223</f>
        <v>0</v>
      </c>
      <c r="Q223" s="225">
        <v>0</v>
      </c>
      <c r="R223" s="225">
        <f>Q223*H223</f>
        <v>0</v>
      </c>
      <c r="S223" s="225">
        <v>0</v>
      </c>
      <c r="T223" s="22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7" t="s">
        <v>223</v>
      </c>
      <c r="AT223" s="227" t="s">
        <v>135</v>
      </c>
      <c r="AU223" s="227" t="s">
        <v>140</v>
      </c>
      <c r="AY223" s="17" t="s">
        <v>132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17" t="s">
        <v>140</v>
      </c>
      <c r="BK223" s="228">
        <f>ROUND(I223*H223,2)</f>
        <v>0</v>
      </c>
      <c r="BL223" s="17" t="s">
        <v>223</v>
      </c>
      <c r="BM223" s="227" t="s">
        <v>314</v>
      </c>
    </row>
    <row r="224" s="12" customFormat="1" ht="22.8" customHeight="1">
      <c r="A224" s="12"/>
      <c r="B224" s="199"/>
      <c r="C224" s="200"/>
      <c r="D224" s="201" t="s">
        <v>75</v>
      </c>
      <c r="E224" s="213" t="s">
        <v>315</v>
      </c>
      <c r="F224" s="213" t="s">
        <v>316</v>
      </c>
      <c r="G224" s="200"/>
      <c r="H224" s="200"/>
      <c r="I224" s="203"/>
      <c r="J224" s="214">
        <f>BK224</f>
        <v>0</v>
      </c>
      <c r="K224" s="200"/>
      <c r="L224" s="205"/>
      <c r="M224" s="206"/>
      <c r="N224" s="207"/>
      <c r="O224" s="207"/>
      <c r="P224" s="208">
        <f>SUM(P225:P240)</f>
        <v>0</v>
      </c>
      <c r="Q224" s="207"/>
      <c r="R224" s="208">
        <f>SUM(R225:R240)</f>
        <v>0.0013988</v>
      </c>
      <c r="S224" s="207"/>
      <c r="T224" s="209">
        <f>SUM(T225:T240)</f>
        <v>0.013566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0" t="s">
        <v>140</v>
      </c>
      <c r="AT224" s="211" t="s">
        <v>75</v>
      </c>
      <c r="AU224" s="211" t="s">
        <v>84</v>
      </c>
      <c r="AY224" s="210" t="s">
        <v>132</v>
      </c>
      <c r="BK224" s="212">
        <f>SUM(BK225:BK240)</f>
        <v>0</v>
      </c>
    </row>
    <row r="225" s="2" customFormat="1" ht="24.15" customHeight="1">
      <c r="A225" s="38"/>
      <c r="B225" s="39"/>
      <c r="C225" s="215" t="s">
        <v>317</v>
      </c>
      <c r="D225" s="215" t="s">
        <v>135</v>
      </c>
      <c r="E225" s="216" t="s">
        <v>318</v>
      </c>
      <c r="F225" s="217" t="s">
        <v>319</v>
      </c>
      <c r="G225" s="218" t="s">
        <v>147</v>
      </c>
      <c r="H225" s="219">
        <v>3.9900000000000002</v>
      </c>
      <c r="I225" s="220"/>
      <c r="J225" s="221">
        <f>ROUND(I225*H225,2)</f>
        <v>0</v>
      </c>
      <c r="K225" s="222"/>
      <c r="L225" s="44"/>
      <c r="M225" s="223" t="s">
        <v>1</v>
      </c>
      <c r="N225" s="224" t="s">
        <v>42</v>
      </c>
      <c r="O225" s="91"/>
      <c r="P225" s="225">
        <f>O225*H225</f>
        <v>0</v>
      </c>
      <c r="Q225" s="225">
        <v>0</v>
      </c>
      <c r="R225" s="225">
        <f>Q225*H225</f>
        <v>0</v>
      </c>
      <c r="S225" s="225">
        <v>0.0033999999999999998</v>
      </c>
      <c r="T225" s="226">
        <f>S225*H225</f>
        <v>0.013566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223</v>
      </c>
      <c r="AT225" s="227" t="s">
        <v>135</v>
      </c>
      <c r="AU225" s="227" t="s">
        <v>140</v>
      </c>
      <c r="AY225" s="17" t="s">
        <v>132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140</v>
      </c>
      <c r="BK225" s="228">
        <f>ROUND(I225*H225,2)</f>
        <v>0</v>
      </c>
      <c r="BL225" s="17" t="s">
        <v>223</v>
      </c>
      <c r="BM225" s="227" t="s">
        <v>320</v>
      </c>
    </row>
    <row r="226" s="13" customFormat="1">
      <c r="A226" s="13"/>
      <c r="B226" s="229"/>
      <c r="C226" s="230"/>
      <c r="D226" s="231" t="s">
        <v>149</v>
      </c>
      <c r="E226" s="232" t="s">
        <v>1</v>
      </c>
      <c r="F226" s="233" t="s">
        <v>262</v>
      </c>
      <c r="G226" s="230"/>
      <c r="H226" s="234">
        <v>3.9900000000000002</v>
      </c>
      <c r="I226" s="235"/>
      <c r="J226" s="230"/>
      <c r="K226" s="230"/>
      <c r="L226" s="236"/>
      <c r="M226" s="237"/>
      <c r="N226" s="238"/>
      <c r="O226" s="238"/>
      <c r="P226" s="238"/>
      <c r="Q226" s="238"/>
      <c r="R226" s="238"/>
      <c r="S226" s="238"/>
      <c r="T226" s="23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0" t="s">
        <v>149</v>
      </c>
      <c r="AU226" s="240" t="s">
        <v>140</v>
      </c>
      <c r="AV226" s="13" t="s">
        <v>140</v>
      </c>
      <c r="AW226" s="13" t="s">
        <v>32</v>
      </c>
      <c r="AX226" s="13" t="s">
        <v>84</v>
      </c>
      <c r="AY226" s="240" t="s">
        <v>132</v>
      </c>
    </row>
    <row r="227" s="2" customFormat="1" ht="24.15" customHeight="1">
      <c r="A227" s="38"/>
      <c r="B227" s="39"/>
      <c r="C227" s="215" t="s">
        <v>321</v>
      </c>
      <c r="D227" s="215" t="s">
        <v>135</v>
      </c>
      <c r="E227" s="216" t="s">
        <v>322</v>
      </c>
      <c r="F227" s="217" t="s">
        <v>323</v>
      </c>
      <c r="G227" s="218" t="s">
        <v>147</v>
      </c>
      <c r="H227" s="219">
        <v>2.7999999999999998</v>
      </c>
      <c r="I227" s="220"/>
      <c r="J227" s="221">
        <f>ROUND(I227*H227,2)</f>
        <v>0</v>
      </c>
      <c r="K227" s="222"/>
      <c r="L227" s="44"/>
      <c r="M227" s="223" t="s">
        <v>1</v>
      </c>
      <c r="N227" s="224" t="s">
        <v>42</v>
      </c>
      <c r="O227" s="91"/>
      <c r="P227" s="225">
        <f>O227*H227</f>
        <v>0</v>
      </c>
      <c r="Q227" s="225">
        <v>0</v>
      </c>
      <c r="R227" s="225">
        <f>Q227*H227</f>
        <v>0</v>
      </c>
      <c r="S227" s="225">
        <v>0</v>
      </c>
      <c r="T227" s="22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7" t="s">
        <v>223</v>
      </c>
      <c r="AT227" s="227" t="s">
        <v>135</v>
      </c>
      <c r="AU227" s="227" t="s">
        <v>140</v>
      </c>
      <c r="AY227" s="17" t="s">
        <v>132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17" t="s">
        <v>140</v>
      </c>
      <c r="BK227" s="228">
        <f>ROUND(I227*H227,2)</f>
        <v>0</v>
      </c>
      <c r="BL227" s="17" t="s">
        <v>223</v>
      </c>
      <c r="BM227" s="227" t="s">
        <v>324</v>
      </c>
    </row>
    <row r="228" s="14" customFormat="1">
      <c r="A228" s="14"/>
      <c r="B228" s="241"/>
      <c r="C228" s="242"/>
      <c r="D228" s="231" t="s">
        <v>149</v>
      </c>
      <c r="E228" s="243" t="s">
        <v>1</v>
      </c>
      <c r="F228" s="244" t="s">
        <v>325</v>
      </c>
      <c r="G228" s="242"/>
      <c r="H228" s="243" t="s">
        <v>1</v>
      </c>
      <c r="I228" s="245"/>
      <c r="J228" s="242"/>
      <c r="K228" s="242"/>
      <c r="L228" s="246"/>
      <c r="M228" s="247"/>
      <c r="N228" s="248"/>
      <c r="O228" s="248"/>
      <c r="P228" s="248"/>
      <c r="Q228" s="248"/>
      <c r="R228" s="248"/>
      <c r="S228" s="248"/>
      <c r="T228" s="24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0" t="s">
        <v>149</v>
      </c>
      <c r="AU228" s="250" t="s">
        <v>140</v>
      </c>
      <c r="AV228" s="14" t="s">
        <v>84</v>
      </c>
      <c r="AW228" s="14" t="s">
        <v>32</v>
      </c>
      <c r="AX228" s="14" t="s">
        <v>76</v>
      </c>
      <c r="AY228" s="250" t="s">
        <v>132</v>
      </c>
    </row>
    <row r="229" s="13" customFormat="1">
      <c r="A229" s="13"/>
      <c r="B229" s="229"/>
      <c r="C229" s="230"/>
      <c r="D229" s="231" t="s">
        <v>149</v>
      </c>
      <c r="E229" s="232" t="s">
        <v>1</v>
      </c>
      <c r="F229" s="233" t="s">
        <v>326</v>
      </c>
      <c r="G229" s="230"/>
      <c r="H229" s="234">
        <v>1.8999999999999999</v>
      </c>
      <c r="I229" s="235"/>
      <c r="J229" s="230"/>
      <c r="K229" s="230"/>
      <c r="L229" s="236"/>
      <c r="M229" s="237"/>
      <c r="N229" s="238"/>
      <c r="O229" s="238"/>
      <c r="P229" s="238"/>
      <c r="Q229" s="238"/>
      <c r="R229" s="238"/>
      <c r="S229" s="238"/>
      <c r="T229" s="23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0" t="s">
        <v>149</v>
      </c>
      <c r="AU229" s="240" t="s">
        <v>140</v>
      </c>
      <c r="AV229" s="13" t="s">
        <v>140</v>
      </c>
      <c r="AW229" s="13" t="s">
        <v>32</v>
      </c>
      <c r="AX229" s="13" t="s">
        <v>76</v>
      </c>
      <c r="AY229" s="240" t="s">
        <v>132</v>
      </c>
    </row>
    <row r="230" s="14" customFormat="1">
      <c r="A230" s="14"/>
      <c r="B230" s="241"/>
      <c r="C230" s="242"/>
      <c r="D230" s="231" t="s">
        <v>149</v>
      </c>
      <c r="E230" s="243" t="s">
        <v>1</v>
      </c>
      <c r="F230" s="244" t="s">
        <v>308</v>
      </c>
      <c r="G230" s="242"/>
      <c r="H230" s="243" t="s">
        <v>1</v>
      </c>
      <c r="I230" s="245"/>
      <c r="J230" s="242"/>
      <c r="K230" s="242"/>
      <c r="L230" s="246"/>
      <c r="M230" s="247"/>
      <c r="N230" s="248"/>
      <c r="O230" s="248"/>
      <c r="P230" s="248"/>
      <c r="Q230" s="248"/>
      <c r="R230" s="248"/>
      <c r="S230" s="248"/>
      <c r="T230" s="24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0" t="s">
        <v>149</v>
      </c>
      <c r="AU230" s="250" t="s">
        <v>140</v>
      </c>
      <c r="AV230" s="14" t="s">
        <v>84</v>
      </c>
      <c r="AW230" s="14" t="s">
        <v>32</v>
      </c>
      <c r="AX230" s="14" t="s">
        <v>76</v>
      </c>
      <c r="AY230" s="250" t="s">
        <v>132</v>
      </c>
    </row>
    <row r="231" s="13" customFormat="1">
      <c r="A231" s="13"/>
      <c r="B231" s="229"/>
      <c r="C231" s="230"/>
      <c r="D231" s="231" t="s">
        <v>149</v>
      </c>
      <c r="E231" s="232" t="s">
        <v>1</v>
      </c>
      <c r="F231" s="233" t="s">
        <v>327</v>
      </c>
      <c r="G231" s="230"/>
      <c r="H231" s="234">
        <v>0.90000000000000002</v>
      </c>
      <c r="I231" s="235"/>
      <c r="J231" s="230"/>
      <c r="K231" s="230"/>
      <c r="L231" s="236"/>
      <c r="M231" s="237"/>
      <c r="N231" s="238"/>
      <c r="O231" s="238"/>
      <c r="P231" s="238"/>
      <c r="Q231" s="238"/>
      <c r="R231" s="238"/>
      <c r="S231" s="238"/>
      <c r="T231" s="23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0" t="s">
        <v>149</v>
      </c>
      <c r="AU231" s="240" t="s">
        <v>140</v>
      </c>
      <c r="AV231" s="13" t="s">
        <v>140</v>
      </c>
      <c r="AW231" s="13" t="s">
        <v>32</v>
      </c>
      <c r="AX231" s="13" t="s">
        <v>76</v>
      </c>
      <c r="AY231" s="240" t="s">
        <v>132</v>
      </c>
    </row>
    <row r="232" s="15" customFormat="1">
      <c r="A232" s="15"/>
      <c r="B232" s="251"/>
      <c r="C232" s="252"/>
      <c r="D232" s="231" t="s">
        <v>149</v>
      </c>
      <c r="E232" s="253" t="s">
        <v>1</v>
      </c>
      <c r="F232" s="254" t="s">
        <v>158</v>
      </c>
      <c r="G232" s="252"/>
      <c r="H232" s="255">
        <v>2.7999999999999998</v>
      </c>
      <c r="I232" s="256"/>
      <c r="J232" s="252"/>
      <c r="K232" s="252"/>
      <c r="L232" s="257"/>
      <c r="M232" s="258"/>
      <c r="N232" s="259"/>
      <c r="O232" s="259"/>
      <c r="P232" s="259"/>
      <c r="Q232" s="259"/>
      <c r="R232" s="259"/>
      <c r="S232" s="259"/>
      <c r="T232" s="260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1" t="s">
        <v>149</v>
      </c>
      <c r="AU232" s="261" t="s">
        <v>140</v>
      </c>
      <c r="AV232" s="15" t="s">
        <v>139</v>
      </c>
      <c r="AW232" s="15" t="s">
        <v>32</v>
      </c>
      <c r="AX232" s="15" t="s">
        <v>84</v>
      </c>
      <c r="AY232" s="261" t="s">
        <v>132</v>
      </c>
    </row>
    <row r="233" s="2" customFormat="1" ht="21.75" customHeight="1">
      <c r="A233" s="38"/>
      <c r="B233" s="39"/>
      <c r="C233" s="263" t="s">
        <v>328</v>
      </c>
      <c r="D233" s="263" t="s">
        <v>329</v>
      </c>
      <c r="E233" s="264" t="s">
        <v>330</v>
      </c>
      <c r="F233" s="265" t="s">
        <v>331</v>
      </c>
      <c r="G233" s="266" t="s">
        <v>147</v>
      </c>
      <c r="H233" s="267">
        <v>1.9950000000000001</v>
      </c>
      <c r="I233" s="268"/>
      <c r="J233" s="269">
        <f>ROUND(I233*H233,2)</f>
        <v>0</v>
      </c>
      <c r="K233" s="270"/>
      <c r="L233" s="271"/>
      <c r="M233" s="272" t="s">
        <v>1</v>
      </c>
      <c r="N233" s="273" t="s">
        <v>42</v>
      </c>
      <c r="O233" s="91"/>
      <c r="P233" s="225">
        <f>O233*H233</f>
        <v>0</v>
      </c>
      <c r="Q233" s="225">
        <v>0</v>
      </c>
      <c r="R233" s="225">
        <f>Q233*H233</f>
        <v>0</v>
      </c>
      <c r="S233" s="225">
        <v>0</v>
      </c>
      <c r="T233" s="22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7" t="s">
        <v>297</v>
      </c>
      <c r="AT233" s="227" t="s">
        <v>329</v>
      </c>
      <c r="AU233" s="227" t="s">
        <v>140</v>
      </c>
      <c r="AY233" s="17" t="s">
        <v>132</v>
      </c>
      <c r="BE233" s="228">
        <f>IF(N233="základní",J233,0)</f>
        <v>0</v>
      </c>
      <c r="BF233" s="228">
        <f>IF(N233="snížená",J233,0)</f>
        <v>0</v>
      </c>
      <c r="BG233" s="228">
        <f>IF(N233="zákl. přenesená",J233,0)</f>
        <v>0</v>
      </c>
      <c r="BH233" s="228">
        <f>IF(N233="sníž. přenesená",J233,0)</f>
        <v>0</v>
      </c>
      <c r="BI233" s="228">
        <f>IF(N233="nulová",J233,0)</f>
        <v>0</v>
      </c>
      <c r="BJ233" s="17" t="s">
        <v>140</v>
      </c>
      <c r="BK233" s="228">
        <f>ROUND(I233*H233,2)</f>
        <v>0</v>
      </c>
      <c r="BL233" s="17" t="s">
        <v>223</v>
      </c>
      <c r="BM233" s="227" t="s">
        <v>332</v>
      </c>
    </row>
    <row r="234" s="13" customFormat="1">
      <c r="A234" s="13"/>
      <c r="B234" s="229"/>
      <c r="C234" s="230"/>
      <c r="D234" s="231" t="s">
        <v>149</v>
      </c>
      <c r="E234" s="232" t="s">
        <v>1</v>
      </c>
      <c r="F234" s="233" t="s">
        <v>333</v>
      </c>
      <c r="G234" s="230"/>
      <c r="H234" s="234">
        <v>1.9950000000000001</v>
      </c>
      <c r="I234" s="235"/>
      <c r="J234" s="230"/>
      <c r="K234" s="230"/>
      <c r="L234" s="236"/>
      <c r="M234" s="237"/>
      <c r="N234" s="238"/>
      <c r="O234" s="238"/>
      <c r="P234" s="238"/>
      <c r="Q234" s="238"/>
      <c r="R234" s="238"/>
      <c r="S234" s="238"/>
      <c r="T234" s="23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0" t="s">
        <v>149</v>
      </c>
      <c r="AU234" s="240" t="s">
        <v>140</v>
      </c>
      <c r="AV234" s="13" t="s">
        <v>140</v>
      </c>
      <c r="AW234" s="13" t="s">
        <v>32</v>
      </c>
      <c r="AX234" s="13" t="s">
        <v>84</v>
      </c>
      <c r="AY234" s="240" t="s">
        <v>132</v>
      </c>
    </row>
    <row r="235" s="2" customFormat="1" ht="24.15" customHeight="1">
      <c r="A235" s="38"/>
      <c r="B235" s="39"/>
      <c r="C235" s="263" t="s">
        <v>334</v>
      </c>
      <c r="D235" s="263" t="s">
        <v>329</v>
      </c>
      <c r="E235" s="264" t="s">
        <v>335</v>
      </c>
      <c r="F235" s="265" t="s">
        <v>336</v>
      </c>
      <c r="G235" s="266" t="s">
        <v>147</v>
      </c>
      <c r="H235" s="267">
        <v>0.94499999999999995</v>
      </c>
      <c r="I235" s="268"/>
      <c r="J235" s="269">
        <f>ROUND(I235*H235,2)</f>
        <v>0</v>
      </c>
      <c r="K235" s="270"/>
      <c r="L235" s="271"/>
      <c r="M235" s="272" t="s">
        <v>1</v>
      </c>
      <c r="N235" s="273" t="s">
        <v>42</v>
      </c>
      <c r="O235" s="91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7" t="s">
        <v>297</v>
      </c>
      <c r="AT235" s="227" t="s">
        <v>329</v>
      </c>
      <c r="AU235" s="227" t="s">
        <v>140</v>
      </c>
      <c r="AY235" s="17" t="s">
        <v>132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7" t="s">
        <v>140</v>
      </c>
      <c r="BK235" s="228">
        <f>ROUND(I235*H235,2)</f>
        <v>0</v>
      </c>
      <c r="BL235" s="17" t="s">
        <v>223</v>
      </c>
      <c r="BM235" s="227" t="s">
        <v>337</v>
      </c>
    </row>
    <row r="236" s="13" customFormat="1">
      <c r="A236" s="13"/>
      <c r="B236" s="229"/>
      <c r="C236" s="230"/>
      <c r="D236" s="231" t="s">
        <v>149</v>
      </c>
      <c r="E236" s="232" t="s">
        <v>1</v>
      </c>
      <c r="F236" s="233" t="s">
        <v>338</v>
      </c>
      <c r="G236" s="230"/>
      <c r="H236" s="234">
        <v>0.94499999999999995</v>
      </c>
      <c r="I236" s="235"/>
      <c r="J236" s="230"/>
      <c r="K236" s="230"/>
      <c r="L236" s="236"/>
      <c r="M236" s="237"/>
      <c r="N236" s="238"/>
      <c r="O236" s="238"/>
      <c r="P236" s="238"/>
      <c r="Q236" s="238"/>
      <c r="R236" s="238"/>
      <c r="S236" s="238"/>
      <c r="T236" s="23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0" t="s">
        <v>149</v>
      </c>
      <c r="AU236" s="240" t="s">
        <v>140</v>
      </c>
      <c r="AV236" s="13" t="s">
        <v>140</v>
      </c>
      <c r="AW236" s="13" t="s">
        <v>32</v>
      </c>
      <c r="AX236" s="13" t="s">
        <v>84</v>
      </c>
      <c r="AY236" s="240" t="s">
        <v>132</v>
      </c>
    </row>
    <row r="237" s="2" customFormat="1" ht="24.15" customHeight="1">
      <c r="A237" s="38"/>
      <c r="B237" s="39"/>
      <c r="C237" s="215" t="s">
        <v>339</v>
      </c>
      <c r="D237" s="215" t="s">
        <v>135</v>
      </c>
      <c r="E237" s="216" t="s">
        <v>340</v>
      </c>
      <c r="F237" s="217" t="s">
        <v>341</v>
      </c>
      <c r="G237" s="218" t="s">
        <v>147</v>
      </c>
      <c r="H237" s="219">
        <v>2.7999999999999998</v>
      </c>
      <c r="I237" s="220"/>
      <c r="J237" s="221">
        <f>ROUND(I237*H237,2)</f>
        <v>0</v>
      </c>
      <c r="K237" s="222"/>
      <c r="L237" s="44"/>
      <c r="M237" s="223" t="s">
        <v>1</v>
      </c>
      <c r="N237" s="224" t="s">
        <v>42</v>
      </c>
      <c r="O237" s="91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7" t="s">
        <v>223</v>
      </c>
      <c r="AT237" s="227" t="s">
        <v>135</v>
      </c>
      <c r="AU237" s="227" t="s">
        <v>140</v>
      </c>
      <c r="AY237" s="17" t="s">
        <v>132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17" t="s">
        <v>140</v>
      </c>
      <c r="BK237" s="228">
        <f>ROUND(I237*H237,2)</f>
        <v>0</v>
      </c>
      <c r="BL237" s="17" t="s">
        <v>223</v>
      </c>
      <c r="BM237" s="227" t="s">
        <v>342</v>
      </c>
    </row>
    <row r="238" s="2" customFormat="1" ht="16.5" customHeight="1">
      <c r="A238" s="38"/>
      <c r="B238" s="39"/>
      <c r="C238" s="263" t="s">
        <v>343</v>
      </c>
      <c r="D238" s="263" t="s">
        <v>329</v>
      </c>
      <c r="E238" s="264" t="s">
        <v>344</v>
      </c>
      <c r="F238" s="265" t="s">
        <v>345</v>
      </c>
      <c r="G238" s="266" t="s">
        <v>147</v>
      </c>
      <c r="H238" s="267">
        <v>3.4969999999999999</v>
      </c>
      <c r="I238" s="268"/>
      <c r="J238" s="269">
        <f>ROUND(I238*H238,2)</f>
        <v>0</v>
      </c>
      <c r="K238" s="270"/>
      <c r="L238" s="271"/>
      <c r="M238" s="272" t="s">
        <v>1</v>
      </c>
      <c r="N238" s="273" t="s">
        <v>42</v>
      </c>
      <c r="O238" s="91"/>
      <c r="P238" s="225">
        <f>O238*H238</f>
        <v>0</v>
      </c>
      <c r="Q238" s="225">
        <v>0.00040000000000000002</v>
      </c>
      <c r="R238" s="225">
        <f>Q238*H238</f>
        <v>0.0013988</v>
      </c>
      <c r="S238" s="225">
        <v>0</v>
      </c>
      <c r="T238" s="22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7" t="s">
        <v>297</v>
      </c>
      <c r="AT238" s="227" t="s">
        <v>329</v>
      </c>
      <c r="AU238" s="227" t="s">
        <v>140</v>
      </c>
      <c r="AY238" s="17" t="s">
        <v>132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7" t="s">
        <v>140</v>
      </c>
      <c r="BK238" s="228">
        <f>ROUND(I238*H238,2)</f>
        <v>0</v>
      </c>
      <c r="BL238" s="17" t="s">
        <v>223</v>
      </c>
      <c r="BM238" s="227" t="s">
        <v>346</v>
      </c>
    </row>
    <row r="239" s="13" customFormat="1">
      <c r="A239" s="13"/>
      <c r="B239" s="229"/>
      <c r="C239" s="230"/>
      <c r="D239" s="231" t="s">
        <v>149</v>
      </c>
      <c r="E239" s="230"/>
      <c r="F239" s="233" t="s">
        <v>347</v>
      </c>
      <c r="G239" s="230"/>
      <c r="H239" s="234">
        <v>3.4969999999999999</v>
      </c>
      <c r="I239" s="235"/>
      <c r="J239" s="230"/>
      <c r="K239" s="230"/>
      <c r="L239" s="236"/>
      <c r="M239" s="237"/>
      <c r="N239" s="238"/>
      <c r="O239" s="238"/>
      <c r="P239" s="238"/>
      <c r="Q239" s="238"/>
      <c r="R239" s="238"/>
      <c r="S239" s="238"/>
      <c r="T239" s="23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0" t="s">
        <v>149</v>
      </c>
      <c r="AU239" s="240" t="s">
        <v>140</v>
      </c>
      <c r="AV239" s="13" t="s">
        <v>140</v>
      </c>
      <c r="AW239" s="13" t="s">
        <v>4</v>
      </c>
      <c r="AX239" s="13" t="s">
        <v>84</v>
      </c>
      <c r="AY239" s="240" t="s">
        <v>132</v>
      </c>
    </row>
    <row r="240" s="2" customFormat="1" ht="24.15" customHeight="1">
      <c r="A240" s="38"/>
      <c r="B240" s="39"/>
      <c r="C240" s="215" t="s">
        <v>348</v>
      </c>
      <c r="D240" s="215" t="s">
        <v>135</v>
      </c>
      <c r="E240" s="216" t="s">
        <v>349</v>
      </c>
      <c r="F240" s="217" t="s">
        <v>350</v>
      </c>
      <c r="G240" s="218" t="s">
        <v>313</v>
      </c>
      <c r="H240" s="262"/>
      <c r="I240" s="220"/>
      <c r="J240" s="221">
        <f>ROUND(I240*H240,2)</f>
        <v>0</v>
      </c>
      <c r="K240" s="222"/>
      <c r="L240" s="44"/>
      <c r="M240" s="223" t="s">
        <v>1</v>
      </c>
      <c r="N240" s="224" t="s">
        <v>42</v>
      </c>
      <c r="O240" s="91"/>
      <c r="P240" s="225">
        <f>O240*H240</f>
        <v>0</v>
      </c>
      <c r="Q240" s="225">
        <v>0</v>
      </c>
      <c r="R240" s="225">
        <f>Q240*H240</f>
        <v>0</v>
      </c>
      <c r="S240" s="225">
        <v>0</v>
      </c>
      <c r="T240" s="22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7" t="s">
        <v>223</v>
      </c>
      <c r="AT240" s="227" t="s">
        <v>135</v>
      </c>
      <c r="AU240" s="227" t="s">
        <v>140</v>
      </c>
      <c r="AY240" s="17" t="s">
        <v>132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7" t="s">
        <v>140</v>
      </c>
      <c r="BK240" s="228">
        <f>ROUND(I240*H240,2)</f>
        <v>0</v>
      </c>
      <c r="BL240" s="17" t="s">
        <v>223</v>
      </c>
      <c r="BM240" s="227" t="s">
        <v>351</v>
      </c>
    </row>
    <row r="241" s="12" customFormat="1" ht="22.8" customHeight="1">
      <c r="A241" s="12"/>
      <c r="B241" s="199"/>
      <c r="C241" s="200"/>
      <c r="D241" s="201" t="s">
        <v>75</v>
      </c>
      <c r="E241" s="213" t="s">
        <v>352</v>
      </c>
      <c r="F241" s="213" t="s">
        <v>353</v>
      </c>
      <c r="G241" s="200"/>
      <c r="H241" s="200"/>
      <c r="I241" s="203"/>
      <c r="J241" s="214">
        <f>BK241</f>
        <v>0</v>
      </c>
      <c r="K241" s="200"/>
      <c r="L241" s="205"/>
      <c r="M241" s="206"/>
      <c r="N241" s="207"/>
      <c r="O241" s="207"/>
      <c r="P241" s="208">
        <f>P242</f>
        <v>0</v>
      </c>
      <c r="Q241" s="207"/>
      <c r="R241" s="208">
        <f>R242</f>
        <v>0</v>
      </c>
      <c r="S241" s="207"/>
      <c r="T241" s="209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0" t="s">
        <v>140</v>
      </c>
      <c r="AT241" s="211" t="s">
        <v>75</v>
      </c>
      <c r="AU241" s="211" t="s">
        <v>84</v>
      </c>
      <c r="AY241" s="210" t="s">
        <v>132</v>
      </c>
      <c r="BK241" s="212">
        <f>BK242</f>
        <v>0</v>
      </c>
    </row>
    <row r="242" s="2" customFormat="1" ht="16.5" customHeight="1">
      <c r="A242" s="38"/>
      <c r="B242" s="39"/>
      <c r="C242" s="215" t="s">
        <v>354</v>
      </c>
      <c r="D242" s="215" t="s">
        <v>135</v>
      </c>
      <c r="E242" s="216" t="s">
        <v>355</v>
      </c>
      <c r="F242" s="217" t="s">
        <v>356</v>
      </c>
      <c r="G242" s="218" t="s">
        <v>300</v>
      </c>
      <c r="H242" s="219">
        <v>1</v>
      </c>
      <c r="I242" s="220"/>
      <c r="J242" s="221">
        <f>ROUND(I242*H242,2)</f>
        <v>0</v>
      </c>
      <c r="K242" s="222"/>
      <c r="L242" s="44"/>
      <c r="M242" s="223" t="s">
        <v>1</v>
      </c>
      <c r="N242" s="224" t="s">
        <v>42</v>
      </c>
      <c r="O242" s="91"/>
      <c r="P242" s="225">
        <f>O242*H242</f>
        <v>0</v>
      </c>
      <c r="Q242" s="225">
        <v>0</v>
      </c>
      <c r="R242" s="225">
        <f>Q242*H242</f>
        <v>0</v>
      </c>
      <c r="S242" s="225">
        <v>0</v>
      </c>
      <c r="T242" s="22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7" t="s">
        <v>223</v>
      </c>
      <c r="AT242" s="227" t="s">
        <v>135</v>
      </c>
      <c r="AU242" s="227" t="s">
        <v>140</v>
      </c>
      <c r="AY242" s="17" t="s">
        <v>132</v>
      </c>
      <c r="BE242" s="228">
        <f>IF(N242="základní",J242,0)</f>
        <v>0</v>
      </c>
      <c r="BF242" s="228">
        <f>IF(N242="snížená",J242,0)</f>
        <v>0</v>
      </c>
      <c r="BG242" s="228">
        <f>IF(N242="zákl. přenesená",J242,0)</f>
        <v>0</v>
      </c>
      <c r="BH242" s="228">
        <f>IF(N242="sníž. přenesená",J242,0)</f>
        <v>0</v>
      </c>
      <c r="BI242" s="228">
        <f>IF(N242="nulová",J242,0)</f>
        <v>0</v>
      </c>
      <c r="BJ242" s="17" t="s">
        <v>140</v>
      </c>
      <c r="BK242" s="228">
        <f>ROUND(I242*H242,2)</f>
        <v>0</v>
      </c>
      <c r="BL242" s="17" t="s">
        <v>223</v>
      </c>
      <c r="BM242" s="227" t="s">
        <v>357</v>
      </c>
    </row>
    <row r="243" s="12" customFormat="1" ht="22.8" customHeight="1">
      <c r="A243" s="12"/>
      <c r="B243" s="199"/>
      <c r="C243" s="200"/>
      <c r="D243" s="201" t="s">
        <v>75</v>
      </c>
      <c r="E243" s="213" t="s">
        <v>358</v>
      </c>
      <c r="F243" s="213" t="s">
        <v>359</v>
      </c>
      <c r="G243" s="200"/>
      <c r="H243" s="200"/>
      <c r="I243" s="203"/>
      <c r="J243" s="214">
        <f>BK243</f>
        <v>0</v>
      </c>
      <c r="K243" s="200"/>
      <c r="L243" s="205"/>
      <c r="M243" s="206"/>
      <c r="N243" s="207"/>
      <c r="O243" s="207"/>
      <c r="P243" s="208">
        <f>SUM(P244:P246)</f>
        <v>0</v>
      </c>
      <c r="Q243" s="207"/>
      <c r="R243" s="208">
        <f>SUM(R244:R246)</f>
        <v>0</v>
      </c>
      <c r="S243" s="207"/>
      <c r="T243" s="209">
        <f>SUM(T244:T246)</f>
        <v>0.01985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0" t="s">
        <v>140</v>
      </c>
      <c r="AT243" s="211" t="s">
        <v>75</v>
      </c>
      <c r="AU243" s="211" t="s">
        <v>84</v>
      </c>
      <c r="AY243" s="210" t="s">
        <v>132</v>
      </c>
      <c r="BK243" s="212">
        <f>SUM(BK244:BK246)</f>
        <v>0</v>
      </c>
    </row>
    <row r="244" s="2" customFormat="1" ht="16.5" customHeight="1">
      <c r="A244" s="38"/>
      <c r="B244" s="39"/>
      <c r="C244" s="215" t="s">
        <v>360</v>
      </c>
      <c r="D244" s="215" t="s">
        <v>135</v>
      </c>
      <c r="E244" s="216" t="s">
        <v>361</v>
      </c>
      <c r="F244" s="217" t="s">
        <v>362</v>
      </c>
      <c r="G244" s="218" t="s">
        <v>363</v>
      </c>
      <c r="H244" s="219">
        <v>5</v>
      </c>
      <c r="I244" s="220"/>
      <c r="J244" s="221">
        <f>ROUND(I244*H244,2)</f>
        <v>0</v>
      </c>
      <c r="K244" s="222"/>
      <c r="L244" s="44"/>
      <c r="M244" s="223" t="s">
        <v>1</v>
      </c>
      <c r="N244" s="224" t="s">
        <v>42</v>
      </c>
      <c r="O244" s="91"/>
      <c r="P244" s="225">
        <f>O244*H244</f>
        <v>0</v>
      </c>
      <c r="Q244" s="225">
        <v>0</v>
      </c>
      <c r="R244" s="225">
        <f>Q244*H244</f>
        <v>0</v>
      </c>
      <c r="S244" s="225">
        <v>0.0020999999999999999</v>
      </c>
      <c r="T244" s="226">
        <f>S244*H244</f>
        <v>0.010499999999999999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7" t="s">
        <v>223</v>
      </c>
      <c r="AT244" s="227" t="s">
        <v>135</v>
      </c>
      <c r="AU244" s="227" t="s">
        <v>140</v>
      </c>
      <c r="AY244" s="17" t="s">
        <v>132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7" t="s">
        <v>140</v>
      </c>
      <c r="BK244" s="228">
        <f>ROUND(I244*H244,2)</f>
        <v>0</v>
      </c>
      <c r="BL244" s="17" t="s">
        <v>223</v>
      </c>
      <c r="BM244" s="227" t="s">
        <v>364</v>
      </c>
    </row>
    <row r="245" s="2" customFormat="1" ht="16.5" customHeight="1">
      <c r="A245" s="38"/>
      <c r="B245" s="39"/>
      <c r="C245" s="215" t="s">
        <v>365</v>
      </c>
      <c r="D245" s="215" t="s">
        <v>135</v>
      </c>
      <c r="E245" s="216" t="s">
        <v>366</v>
      </c>
      <c r="F245" s="217" t="s">
        <v>367</v>
      </c>
      <c r="G245" s="218" t="s">
        <v>363</v>
      </c>
      <c r="H245" s="219">
        <v>1</v>
      </c>
      <c r="I245" s="220"/>
      <c r="J245" s="221">
        <f>ROUND(I245*H245,2)</f>
        <v>0</v>
      </c>
      <c r="K245" s="222"/>
      <c r="L245" s="44"/>
      <c r="M245" s="223" t="s">
        <v>1</v>
      </c>
      <c r="N245" s="224" t="s">
        <v>42</v>
      </c>
      <c r="O245" s="91"/>
      <c r="P245" s="225">
        <f>O245*H245</f>
        <v>0</v>
      </c>
      <c r="Q245" s="225">
        <v>0</v>
      </c>
      <c r="R245" s="225">
        <f>Q245*H245</f>
        <v>0</v>
      </c>
      <c r="S245" s="225">
        <v>0.0093500000000000007</v>
      </c>
      <c r="T245" s="226">
        <f>S245*H245</f>
        <v>0.0093500000000000007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7" t="s">
        <v>223</v>
      </c>
      <c r="AT245" s="227" t="s">
        <v>135</v>
      </c>
      <c r="AU245" s="227" t="s">
        <v>140</v>
      </c>
      <c r="AY245" s="17" t="s">
        <v>132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17" t="s">
        <v>140</v>
      </c>
      <c r="BK245" s="228">
        <f>ROUND(I245*H245,2)</f>
        <v>0</v>
      </c>
      <c r="BL245" s="17" t="s">
        <v>223</v>
      </c>
      <c r="BM245" s="227" t="s">
        <v>368</v>
      </c>
    </row>
    <row r="246" s="2" customFormat="1" ht="24.15" customHeight="1">
      <c r="A246" s="38"/>
      <c r="B246" s="39"/>
      <c r="C246" s="215" t="s">
        <v>369</v>
      </c>
      <c r="D246" s="215" t="s">
        <v>135</v>
      </c>
      <c r="E246" s="216" t="s">
        <v>370</v>
      </c>
      <c r="F246" s="217" t="s">
        <v>371</v>
      </c>
      <c r="G246" s="218" t="s">
        <v>204</v>
      </c>
      <c r="H246" s="219">
        <v>0.012999999999999999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42</v>
      </c>
      <c r="O246" s="91"/>
      <c r="P246" s="225">
        <f>O246*H246</f>
        <v>0</v>
      </c>
      <c r="Q246" s="225">
        <v>0</v>
      </c>
      <c r="R246" s="225">
        <f>Q246*H246</f>
        <v>0</v>
      </c>
      <c r="S246" s="225">
        <v>0</v>
      </c>
      <c r="T246" s="22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223</v>
      </c>
      <c r="AT246" s="227" t="s">
        <v>135</v>
      </c>
      <c r="AU246" s="227" t="s">
        <v>140</v>
      </c>
      <c r="AY246" s="17" t="s">
        <v>132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140</v>
      </c>
      <c r="BK246" s="228">
        <f>ROUND(I246*H246,2)</f>
        <v>0</v>
      </c>
      <c r="BL246" s="17" t="s">
        <v>223</v>
      </c>
      <c r="BM246" s="227" t="s">
        <v>372</v>
      </c>
    </row>
    <row r="247" s="12" customFormat="1" ht="22.8" customHeight="1">
      <c r="A247" s="12"/>
      <c r="B247" s="199"/>
      <c r="C247" s="200"/>
      <c r="D247" s="201" t="s">
        <v>75</v>
      </c>
      <c r="E247" s="213" t="s">
        <v>373</v>
      </c>
      <c r="F247" s="213" t="s">
        <v>374</v>
      </c>
      <c r="G247" s="200"/>
      <c r="H247" s="200"/>
      <c r="I247" s="203"/>
      <c r="J247" s="214">
        <f>BK247</f>
        <v>0</v>
      </c>
      <c r="K247" s="200"/>
      <c r="L247" s="205"/>
      <c r="M247" s="206"/>
      <c r="N247" s="207"/>
      <c r="O247" s="207"/>
      <c r="P247" s="208">
        <f>SUM(P248:P251)</f>
        <v>0</v>
      </c>
      <c r="Q247" s="207"/>
      <c r="R247" s="208">
        <f>SUM(R248:R251)</f>
        <v>0</v>
      </c>
      <c r="S247" s="207"/>
      <c r="T247" s="209">
        <f>SUM(T248:T251)</f>
        <v>0.03882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0" t="s">
        <v>140</v>
      </c>
      <c r="AT247" s="211" t="s">
        <v>75</v>
      </c>
      <c r="AU247" s="211" t="s">
        <v>84</v>
      </c>
      <c r="AY247" s="210" t="s">
        <v>132</v>
      </c>
      <c r="BK247" s="212">
        <f>SUM(BK248:BK251)</f>
        <v>0</v>
      </c>
    </row>
    <row r="248" s="2" customFormat="1" ht="24.15" customHeight="1">
      <c r="A248" s="38"/>
      <c r="B248" s="39"/>
      <c r="C248" s="215" t="s">
        <v>375</v>
      </c>
      <c r="D248" s="215" t="s">
        <v>135</v>
      </c>
      <c r="E248" s="216" t="s">
        <v>376</v>
      </c>
      <c r="F248" s="217" t="s">
        <v>377</v>
      </c>
      <c r="G248" s="218" t="s">
        <v>363</v>
      </c>
      <c r="H248" s="219">
        <v>16</v>
      </c>
      <c r="I248" s="220"/>
      <c r="J248" s="221">
        <f>ROUND(I248*H248,2)</f>
        <v>0</v>
      </c>
      <c r="K248" s="222"/>
      <c r="L248" s="44"/>
      <c r="M248" s="223" t="s">
        <v>1</v>
      </c>
      <c r="N248" s="224" t="s">
        <v>42</v>
      </c>
      <c r="O248" s="91"/>
      <c r="P248" s="225">
        <f>O248*H248</f>
        <v>0</v>
      </c>
      <c r="Q248" s="225">
        <v>0</v>
      </c>
      <c r="R248" s="225">
        <f>Q248*H248</f>
        <v>0</v>
      </c>
      <c r="S248" s="225">
        <v>0.0021299999999999999</v>
      </c>
      <c r="T248" s="226">
        <f>S248*H248</f>
        <v>0.034079999999999999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7" t="s">
        <v>223</v>
      </c>
      <c r="AT248" s="227" t="s">
        <v>135</v>
      </c>
      <c r="AU248" s="227" t="s">
        <v>140</v>
      </c>
      <c r="AY248" s="17" t="s">
        <v>132</v>
      </c>
      <c r="BE248" s="228">
        <f>IF(N248="základní",J248,0)</f>
        <v>0</v>
      </c>
      <c r="BF248" s="228">
        <f>IF(N248="snížená",J248,0)</f>
        <v>0</v>
      </c>
      <c r="BG248" s="228">
        <f>IF(N248="zákl. přenesená",J248,0)</f>
        <v>0</v>
      </c>
      <c r="BH248" s="228">
        <f>IF(N248="sníž. přenesená",J248,0)</f>
        <v>0</v>
      </c>
      <c r="BI248" s="228">
        <f>IF(N248="nulová",J248,0)</f>
        <v>0</v>
      </c>
      <c r="BJ248" s="17" t="s">
        <v>140</v>
      </c>
      <c r="BK248" s="228">
        <f>ROUND(I248*H248,2)</f>
        <v>0</v>
      </c>
      <c r="BL248" s="17" t="s">
        <v>223</v>
      </c>
      <c r="BM248" s="227" t="s">
        <v>378</v>
      </c>
    </row>
    <row r="249" s="2" customFormat="1" ht="16.5" customHeight="1">
      <c r="A249" s="38"/>
      <c r="B249" s="39"/>
      <c r="C249" s="215" t="s">
        <v>379</v>
      </c>
      <c r="D249" s="215" t="s">
        <v>135</v>
      </c>
      <c r="E249" s="216" t="s">
        <v>380</v>
      </c>
      <c r="F249" s="217" t="s">
        <v>381</v>
      </c>
      <c r="G249" s="218" t="s">
        <v>363</v>
      </c>
      <c r="H249" s="219">
        <v>16</v>
      </c>
      <c r="I249" s="220"/>
      <c r="J249" s="221">
        <f>ROUND(I249*H249,2)</f>
        <v>0</v>
      </c>
      <c r="K249" s="222"/>
      <c r="L249" s="44"/>
      <c r="M249" s="223" t="s">
        <v>1</v>
      </c>
      <c r="N249" s="224" t="s">
        <v>42</v>
      </c>
      <c r="O249" s="91"/>
      <c r="P249" s="225">
        <f>O249*H249</f>
        <v>0</v>
      </c>
      <c r="Q249" s="225">
        <v>0</v>
      </c>
      <c r="R249" s="225">
        <f>Q249*H249</f>
        <v>0</v>
      </c>
      <c r="S249" s="225">
        <v>0.00023000000000000001</v>
      </c>
      <c r="T249" s="226">
        <f>S249*H249</f>
        <v>0.0036800000000000001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7" t="s">
        <v>223</v>
      </c>
      <c r="AT249" s="227" t="s">
        <v>135</v>
      </c>
      <c r="AU249" s="227" t="s">
        <v>140</v>
      </c>
      <c r="AY249" s="17" t="s">
        <v>132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17" t="s">
        <v>140</v>
      </c>
      <c r="BK249" s="228">
        <f>ROUND(I249*H249,2)</f>
        <v>0</v>
      </c>
      <c r="BL249" s="17" t="s">
        <v>223</v>
      </c>
      <c r="BM249" s="227" t="s">
        <v>382</v>
      </c>
    </row>
    <row r="250" s="2" customFormat="1" ht="21.75" customHeight="1">
      <c r="A250" s="38"/>
      <c r="B250" s="39"/>
      <c r="C250" s="215" t="s">
        <v>383</v>
      </c>
      <c r="D250" s="215" t="s">
        <v>135</v>
      </c>
      <c r="E250" s="216" t="s">
        <v>384</v>
      </c>
      <c r="F250" s="217" t="s">
        <v>385</v>
      </c>
      <c r="G250" s="218" t="s">
        <v>138</v>
      </c>
      <c r="H250" s="219">
        <v>2</v>
      </c>
      <c r="I250" s="220"/>
      <c r="J250" s="221">
        <f>ROUND(I250*H250,2)</f>
        <v>0</v>
      </c>
      <c r="K250" s="222"/>
      <c r="L250" s="44"/>
      <c r="M250" s="223" t="s">
        <v>1</v>
      </c>
      <c r="N250" s="224" t="s">
        <v>42</v>
      </c>
      <c r="O250" s="91"/>
      <c r="P250" s="225">
        <f>O250*H250</f>
        <v>0</v>
      </c>
      <c r="Q250" s="225">
        <v>0</v>
      </c>
      <c r="R250" s="225">
        <f>Q250*H250</f>
        <v>0</v>
      </c>
      <c r="S250" s="225">
        <v>0.00052999999999999998</v>
      </c>
      <c r="T250" s="226">
        <f>S250*H250</f>
        <v>0.00106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223</v>
      </c>
      <c r="AT250" s="227" t="s">
        <v>135</v>
      </c>
      <c r="AU250" s="227" t="s">
        <v>140</v>
      </c>
      <c r="AY250" s="17" t="s">
        <v>132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140</v>
      </c>
      <c r="BK250" s="228">
        <f>ROUND(I250*H250,2)</f>
        <v>0</v>
      </c>
      <c r="BL250" s="17" t="s">
        <v>223</v>
      </c>
      <c r="BM250" s="227" t="s">
        <v>386</v>
      </c>
    </row>
    <row r="251" s="2" customFormat="1" ht="24.15" customHeight="1">
      <c r="A251" s="38"/>
      <c r="B251" s="39"/>
      <c r="C251" s="215" t="s">
        <v>387</v>
      </c>
      <c r="D251" s="215" t="s">
        <v>135</v>
      </c>
      <c r="E251" s="216" t="s">
        <v>388</v>
      </c>
      <c r="F251" s="217" t="s">
        <v>389</v>
      </c>
      <c r="G251" s="218" t="s">
        <v>204</v>
      </c>
      <c r="H251" s="219">
        <v>0.037999999999999999</v>
      </c>
      <c r="I251" s="220"/>
      <c r="J251" s="221">
        <f>ROUND(I251*H251,2)</f>
        <v>0</v>
      </c>
      <c r="K251" s="222"/>
      <c r="L251" s="44"/>
      <c r="M251" s="223" t="s">
        <v>1</v>
      </c>
      <c r="N251" s="224" t="s">
        <v>42</v>
      </c>
      <c r="O251" s="91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7" t="s">
        <v>223</v>
      </c>
      <c r="AT251" s="227" t="s">
        <v>135</v>
      </c>
      <c r="AU251" s="227" t="s">
        <v>140</v>
      </c>
      <c r="AY251" s="17" t="s">
        <v>132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17" t="s">
        <v>140</v>
      </c>
      <c r="BK251" s="228">
        <f>ROUND(I251*H251,2)</f>
        <v>0</v>
      </c>
      <c r="BL251" s="17" t="s">
        <v>223</v>
      </c>
      <c r="BM251" s="227" t="s">
        <v>390</v>
      </c>
    </row>
    <row r="252" s="12" customFormat="1" ht="22.8" customHeight="1">
      <c r="A252" s="12"/>
      <c r="B252" s="199"/>
      <c r="C252" s="200"/>
      <c r="D252" s="201" t="s">
        <v>75</v>
      </c>
      <c r="E252" s="213" t="s">
        <v>391</v>
      </c>
      <c r="F252" s="213" t="s">
        <v>392</v>
      </c>
      <c r="G252" s="200"/>
      <c r="H252" s="200"/>
      <c r="I252" s="203"/>
      <c r="J252" s="214">
        <f>BK252</f>
        <v>0</v>
      </c>
      <c r="K252" s="200"/>
      <c r="L252" s="205"/>
      <c r="M252" s="206"/>
      <c r="N252" s="207"/>
      <c r="O252" s="207"/>
      <c r="P252" s="208">
        <f>SUM(P253:P259)</f>
        <v>0</v>
      </c>
      <c r="Q252" s="207"/>
      <c r="R252" s="208">
        <f>SUM(R253:R259)</f>
        <v>0</v>
      </c>
      <c r="S252" s="207"/>
      <c r="T252" s="209">
        <f>SUM(T253:T259)</f>
        <v>0.091330000000000008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0" t="s">
        <v>140</v>
      </c>
      <c r="AT252" s="211" t="s">
        <v>75</v>
      </c>
      <c r="AU252" s="211" t="s">
        <v>84</v>
      </c>
      <c r="AY252" s="210" t="s">
        <v>132</v>
      </c>
      <c r="BK252" s="212">
        <f>SUM(BK253:BK259)</f>
        <v>0</v>
      </c>
    </row>
    <row r="253" s="2" customFormat="1" ht="16.5" customHeight="1">
      <c r="A253" s="38"/>
      <c r="B253" s="39"/>
      <c r="C253" s="215" t="s">
        <v>393</v>
      </c>
      <c r="D253" s="215" t="s">
        <v>135</v>
      </c>
      <c r="E253" s="216" t="s">
        <v>394</v>
      </c>
      <c r="F253" s="217" t="s">
        <v>395</v>
      </c>
      <c r="G253" s="218" t="s">
        <v>396</v>
      </c>
      <c r="H253" s="219">
        <v>1</v>
      </c>
      <c r="I253" s="220"/>
      <c r="J253" s="221">
        <f>ROUND(I253*H253,2)</f>
        <v>0</v>
      </c>
      <c r="K253" s="222"/>
      <c r="L253" s="44"/>
      <c r="M253" s="223" t="s">
        <v>1</v>
      </c>
      <c r="N253" s="224" t="s">
        <v>42</v>
      </c>
      <c r="O253" s="91"/>
      <c r="P253" s="225">
        <f>O253*H253</f>
        <v>0</v>
      </c>
      <c r="Q253" s="225">
        <v>0</v>
      </c>
      <c r="R253" s="225">
        <f>Q253*H253</f>
        <v>0</v>
      </c>
      <c r="S253" s="225">
        <v>0.034200000000000001</v>
      </c>
      <c r="T253" s="226">
        <f>S253*H253</f>
        <v>0.034200000000000001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7" t="s">
        <v>223</v>
      </c>
      <c r="AT253" s="227" t="s">
        <v>135</v>
      </c>
      <c r="AU253" s="227" t="s">
        <v>140</v>
      </c>
      <c r="AY253" s="17" t="s">
        <v>132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17" t="s">
        <v>140</v>
      </c>
      <c r="BK253" s="228">
        <f>ROUND(I253*H253,2)</f>
        <v>0</v>
      </c>
      <c r="BL253" s="17" t="s">
        <v>223</v>
      </c>
      <c r="BM253" s="227" t="s">
        <v>397</v>
      </c>
    </row>
    <row r="254" s="2" customFormat="1" ht="16.5" customHeight="1">
      <c r="A254" s="38"/>
      <c r="B254" s="39"/>
      <c r="C254" s="215" t="s">
        <v>398</v>
      </c>
      <c r="D254" s="215" t="s">
        <v>135</v>
      </c>
      <c r="E254" s="216" t="s">
        <v>399</v>
      </c>
      <c r="F254" s="217" t="s">
        <v>400</v>
      </c>
      <c r="G254" s="218" t="s">
        <v>396</v>
      </c>
      <c r="H254" s="219">
        <v>1</v>
      </c>
      <c r="I254" s="220"/>
      <c r="J254" s="221">
        <f>ROUND(I254*H254,2)</f>
        <v>0</v>
      </c>
      <c r="K254" s="222"/>
      <c r="L254" s="44"/>
      <c r="M254" s="223" t="s">
        <v>1</v>
      </c>
      <c r="N254" s="224" t="s">
        <v>42</v>
      </c>
      <c r="O254" s="91"/>
      <c r="P254" s="225">
        <f>O254*H254</f>
        <v>0</v>
      </c>
      <c r="Q254" s="225">
        <v>0</v>
      </c>
      <c r="R254" s="225">
        <f>Q254*H254</f>
        <v>0</v>
      </c>
      <c r="S254" s="225">
        <v>0.019460000000000002</v>
      </c>
      <c r="T254" s="226">
        <f>S254*H254</f>
        <v>0.019460000000000002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7" t="s">
        <v>223</v>
      </c>
      <c r="AT254" s="227" t="s">
        <v>135</v>
      </c>
      <c r="AU254" s="227" t="s">
        <v>140</v>
      </c>
      <c r="AY254" s="17" t="s">
        <v>132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7" t="s">
        <v>140</v>
      </c>
      <c r="BK254" s="228">
        <f>ROUND(I254*H254,2)</f>
        <v>0</v>
      </c>
      <c r="BL254" s="17" t="s">
        <v>223</v>
      </c>
      <c r="BM254" s="227" t="s">
        <v>401</v>
      </c>
    </row>
    <row r="255" s="2" customFormat="1" ht="21.75" customHeight="1">
      <c r="A255" s="38"/>
      <c r="B255" s="39"/>
      <c r="C255" s="215" t="s">
        <v>402</v>
      </c>
      <c r="D255" s="215" t="s">
        <v>135</v>
      </c>
      <c r="E255" s="216" t="s">
        <v>403</v>
      </c>
      <c r="F255" s="217" t="s">
        <v>404</v>
      </c>
      <c r="G255" s="218" t="s">
        <v>396</v>
      </c>
      <c r="H255" s="219">
        <v>1</v>
      </c>
      <c r="I255" s="220"/>
      <c r="J255" s="221">
        <f>ROUND(I255*H255,2)</f>
        <v>0</v>
      </c>
      <c r="K255" s="222"/>
      <c r="L255" s="44"/>
      <c r="M255" s="223" t="s">
        <v>1</v>
      </c>
      <c r="N255" s="224" t="s">
        <v>42</v>
      </c>
      <c r="O255" s="91"/>
      <c r="P255" s="225">
        <f>O255*H255</f>
        <v>0</v>
      </c>
      <c r="Q255" s="225">
        <v>0</v>
      </c>
      <c r="R255" s="225">
        <f>Q255*H255</f>
        <v>0</v>
      </c>
      <c r="S255" s="225">
        <v>0.024500000000000001</v>
      </c>
      <c r="T255" s="226">
        <f>S255*H255</f>
        <v>0.024500000000000001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7" t="s">
        <v>223</v>
      </c>
      <c r="AT255" s="227" t="s">
        <v>135</v>
      </c>
      <c r="AU255" s="227" t="s">
        <v>140</v>
      </c>
      <c r="AY255" s="17" t="s">
        <v>132</v>
      </c>
      <c r="BE255" s="228">
        <f>IF(N255="základní",J255,0)</f>
        <v>0</v>
      </c>
      <c r="BF255" s="228">
        <f>IF(N255="snížená",J255,0)</f>
        <v>0</v>
      </c>
      <c r="BG255" s="228">
        <f>IF(N255="zákl. přenesená",J255,0)</f>
        <v>0</v>
      </c>
      <c r="BH255" s="228">
        <f>IF(N255="sníž. přenesená",J255,0)</f>
        <v>0</v>
      </c>
      <c r="BI255" s="228">
        <f>IF(N255="nulová",J255,0)</f>
        <v>0</v>
      </c>
      <c r="BJ255" s="17" t="s">
        <v>140</v>
      </c>
      <c r="BK255" s="228">
        <f>ROUND(I255*H255,2)</f>
        <v>0</v>
      </c>
      <c r="BL255" s="17" t="s">
        <v>223</v>
      </c>
      <c r="BM255" s="227" t="s">
        <v>405</v>
      </c>
    </row>
    <row r="256" s="2" customFormat="1" ht="24.15" customHeight="1">
      <c r="A256" s="38"/>
      <c r="B256" s="39"/>
      <c r="C256" s="215" t="s">
        <v>406</v>
      </c>
      <c r="D256" s="215" t="s">
        <v>135</v>
      </c>
      <c r="E256" s="216" t="s">
        <v>407</v>
      </c>
      <c r="F256" s="217" t="s">
        <v>408</v>
      </c>
      <c r="G256" s="218" t="s">
        <v>396</v>
      </c>
      <c r="H256" s="219">
        <v>1</v>
      </c>
      <c r="I256" s="220"/>
      <c r="J256" s="221">
        <f>ROUND(I256*H256,2)</f>
        <v>0</v>
      </c>
      <c r="K256" s="222"/>
      <c r="L256" s="44"/>
      <c r="M256" s="223" t="s">
        <v>1</v>
      </c>
      <c r="N256" s="224" t="s">
        <v>42</v>
      </c>
      <c r="O256" s="91"/>
      <c r="P256" s="225">
        <f>O256*H256</f>
        <v>0</v>
      </c>
      <c r="Q256" s="225">
        <v>0</v>
      </c>
      <c r="R256" s="225">
        <f>Q256*H256</f>
        <v>0</v>
      </c>
      <c r="S256" s="225">
        <v>0.0091999999999999998</v>
      </c>
      <c r="T256" s="226">
        <f>S256*H256</f>
        <v>0.0091999999999999998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7" t="s">
        <v>223</v>
      </c>
      <c r="AT256" s="227" t="s">
        <v>135</v>
      </c>
      <c r="AU256" s="227" t="s">
        <v>140</v>
      </c>
      <c r="AY256" s="17" t="s">
        <v>132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7" t="s">
        <v>140</v>
      </c>
      <c r="BK256" s="228">
        <f>ROUND(I256*H256,2)</f>
        <v>0</v>
      </c>
      <c r="BL256" s="17" t="s">
        <v>223</v>
      </c>
      <c r="BM256" s="227" t="s">
        <v>409</v>
      </c>
    </row>
    <row r="257" s="2" customFormat="1" ht="33" customHeight="1">
      <c r="A257" s="38"/>
      <c r="B257" s="39"/>
      <c r="C257" s="215" t="s">
        <v>410</v>
      </c>
      <c r="D257" s="215" t="s">
        <v>135</v>
      </c>
      <c r="E257" s="216" t="s">
        <v>411</v>
      </c>
      <c r="F257" s="217" t="s">
        <v>412</v>
      </c>
      <c r="G257" s="218" t="s">
        <v>204</v>
      </c>
      <c r="H257" s="219">
        <v>0.091999999999999998</v>
      </c>
      <c r="I257" s="220"/>
      <c r="J257" s="221">
        <f>ROUND(I257*H257,2)</f>
        <v>0</v>
      </c>
      <c r="K257" s="222"/>
      <c r="L257" s="44"/>
      <c r="M257" s="223" t="s">
        <v>1</v>
      </c>
      <c r="N257" s="224" t="s">
        <v>42</v>
      </c>
      <c r="O257" s="91"/>
      <c r="P257" s="225">
        <f>O257*H257</f>
        <v>0</v>
      </c>
      <c r="Q257" s="225">
        <v>0</v>
      </c>
      <c r="R257" s="225">
        <f>Q257*H257</f>
        <v>0</v>
      </c>
      <c r="S257" s="225">
        <v>0</v>
      </c>
      <c r="T257" s="22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7" t="s">
        <v>223</v>
      </c>
      <c r="AT257" s="227" t="s">
        <v>135</v>
      </c>
      <c r="AU257" s="227" t="s">
        <v>140</v>
      </c>
      <c r="AY257" s="17" t="s">
        <v>132</v>
      </c>
      <c r="BE257" s="228">
        <f>IF(N257="základní",J257,0)</f>
        <v>0</v>
      </c>
      <c r="BF257" s="228">
        <f>IF(N257="snížená",J257,0)</f>
        <v>0</v>
      </c>
      <c r="BG257" s="228">
        <f>IF(N257="zákl. přenesená",J257,0)</f>
        <v>0</v>
      </c>
      <c r="BH257" s="228">
        <f>IF(N257="sníž. přenesená",J257,0)</f>
        <v>0</v>
      </c>
      <c r="BI257" s="228">
        <f>IF(N257="nulová",J257,0)</f>
        <v>0</v>
      </c>
      <c r="BJ257" s="17" t="s">
        <v>140</v>
      </c>
      <c r="BK257" s="228">
        <f>ROUND(I257*H257,2)</f>
        <v>0</v>
      </c>
      <c r="BL257" s="17" t="s">
        <v>223</v>
      </c>
      <c r="BM257" s="227" t="s">
        <v>413</v>
      </c>
    </row>
    <row r="258" s="2" customFormat="1" ht="16.5" customHeight="1">
      <c r="A258" s="38"/>
      <c r="B258" s="39"/>
      <c r="C258" s="215" t="s">
        <v>414</v>
      </c>
      <c r="D258" s="215" t="s">
        <v>135</v>
      </c>
      <c r="E258" s="216" t="s">
        <v>415</v>
      </c>
      <c r="F258" s="217" t="s">
        <v>416</v>
      </c>
      <c r="G258" s="218" t="s">
        <v>396</v>
      </c>
      <c r="H258" s="219">
        <v>2</v>
      </c>
      <c r="I258" s="220"/>
      <c r="J258" s="221">
        <f>ROUND(I258*H258,2)</f>
        <v>0</v>
      </c>
      <c r="K258" s="222"/>
      <c r="L258" s="44"/>
      <c r="M258" s="223" t="s">
        <v>1</v>
      </c>
      <c r="N258" s="224" t="s">
        <v>42</v>
      </c>
      <c r="O258" s="91"/>
      <c r="P258" s="225">
        <f>O258*H258</f>
        <v>0</v>
      </c>
      <c r="Q258" s="225">
        <v>0</v>
      </c>
      <c r="R258" s="225">
        <f>Q258*H258</f>
        <v>0</v>
      </c>
      <c r="S258" s="225">
        <v>0.00085999999999999998</v>
      </c>
      <c r="T258" s="226">
        <f>S258*H258</f>
        <v>0.00172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7" t="s">
        <v>223</v>
      </c>
      <c r="AT258" s="227" t="s">
        <v>135</v>
      </c>
      <c r="AU258" s="227" t="s">
        <v>140</v>
      </c>
      <c r="AY258" s="17" t="s">
        <v>132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7" t="s">
        <v>140</v>
      </c>
      <c r="BK258" s="228">
        <f>ROUND(I258*H258,2)</f>
        <v>0</v>
      </c>
      <c r="BL258" s="17" t="s">
        <v>223</v>
      </c>
      <c r="BM258" s="227" t="s">
        <v>417</v>
      </c>
    </row>
    <row r="259" s="2" customFormat="1" ht="16.5" customHeight="1">
      <c r="A259" s="38"/>
      <c r="B259" s="39"/>
      <c r="C259" s="215" t="s">
        <v>418</v>
      </c>
      <c r="D259" s="215" t="s">
        <v>135</v>
      </c>
      <c r="E259" s="216" t="s">
        <v>419</v>
      </c>
      <c r="F259" s="217" t="s">
        <v>420</v>
      </c>
      <c r="G259" s="218" t="s">
        <v>138</v>
      </c>
      <c r="H259" s="219">
        <v>1</v>
      </c>
      <c r="I259" s="220"/>
      <c r="J259" s="221">
        <f>ROUND(I259*H259,2)</f>
        <v>0</v>
      </c>
      <c r="K259" s="222"/>
      <c r="L259" s="44"/>
      <c r="M259" s="223" t="s">
        <v>1</v>
      </c>
      <c r="N259" s="224" t="s">
        <v>42</v>
      </c>
      <c r="O259" s="91"/>
      <c r="P259" s="225">
        <f>O259*H259</f>
        <v>0</v>
      </c>
      <c r="Q259" s="225">
        <v>0</v>
      </c>
      <c r="R259" s="225">
        <f>Q259*H259</f>
        <v>0</v>
      </c>
      <c r="S259" s="225">
        <v>0.0022499999999999998</v>
      </c>
      <c r="T259" s="226">
        <f>S259*H259</f>
        <v>0.0022499999999999998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7" t="s">
        <v>223</v>
      </c>
      <c r="AT259" s="227" t="s">
        <v>135</v>
      </c>
      <c r="AU259" s="227" t="s">
        <v>140</v>
      </c>
      <c r="AY259" s="17" t="s">
        <v>132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17" t="s">
        <v>140</v>
      </c>
      <c r="BK259" s="228">
        <f>ROUND(I259*H259,2)</f>
        <v>0</v>
      </c>
      <c r="BL259" s="17" t="s">
        <v>223</v>
      </c>
      <c r="BM259" s="227" t="s">
        <v>421</v>
      </c>
    </row>
    <row r="260" s="12" customFormat="1" ht="22.8" customHeight="1">
      <c r="A260" s="12"/>
      <c r="B260" s="199"/>
      <c r="C260" s="200"/>
      <c r="D260" s="201" t="s">
        <v>75</v>
      </c>
      <c r="E260" s="213" t="s">
        <v>422</v>
      </c>
      <c r="F260" s="213" t="s">
        <v>423</v>
      </c>
      <c r="G260" s="200"/>
      <c r="H260" s="200"/>
      <c r="I260" s="203"/>
      <c r="J260" s="214">
        <f>BK260</f>
        <v>0</v>
      </c>
      <c r="K260" s="200"/>
      <c r="L260" s="205"/>
      <c r="M260" s="206"/>
      <c r="N260" s="207"/>
      <c r="O260" s="207"/>
      <c r="P260" s="208">
        <f>SUM(P261:P263)</f>
        <v>0</v>
      </c>
      <c r="Q260" s="207"/>
      <c r="R260" s="208">
        <f>SUM(R261:R263)</f>
        <v>0</v>
      </c>
      <c r="S260" s="207"/>
      <c r="T260" s="209">
        <f>SUM(T261:T263)</f>
        <v>0.0043099999999999996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0" t="s">
        <v>140</v>
      </c>
      <c r="AT260" s="211" t="s">
        <v>75</v>
      </c>
      <c r="AU260" s="211" t="s">
        <v>84</v>
      </c>
      <c r="AY260" s="210" t="s">
        <v>132</v>
      </c>
      <c r="BK260" s="212">
        <f>SUM(BK261:BK263)</f>
        <v>0</v>
      </c>
    </row>
    <row r="261" s="2" customFormat="1" ht="16.5" customHeight="1">
      <c r="A261" s="38"/>
      <c r="B261" s="39"/>
      <c r="C261" s="215" t="s">
        <v>424</v>
      </c>
      <c r="D261" s="215" t="s">
        <v>135</v>
      </c>
      <c r="E261" s="216" t="s">
        <v>425</v>
      </c>
      <c r="F261" s="217" t="s">
        <v>426</v>
      </c>
      <c r="G261" s="218" t="s">
        <v>300</v>
      </c>
      <c r="H261" s="219">
        <v>1</v>
      </c>
      <c r="I261" s="220"/>
      <c r="J261" s="221">
        <f>ROUND(I261*H261,2)</f>
        <v>0</v>
      </c>
      <c r="K261" s="222"/>
      <c r="L261" s="44"/>
      <c r="M261" s="223" t="s">
        <v>1</v>
      </c>
      <c r="N261" s="224" t="s">
        <v>42</v>
      </c>
      <c r="O261" s="91"/>
      <c r="P261" s="225">
        <f>O261*H261</f>
        <v>0</v>
      </c>
      <c r="Q261" s="225">
        <v>0</v>
      </c>
      <c r="R261" s="225">
        <f>Q261*H261</f>
        <v>0</v>
      </c>
      <c r="S261" s="225">
        <v>0</v>
      </c>
      <c r="T261" s="22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7" t="s">
        <v>223</v>
      </c>
      <c r="AT261" s="227" t="s">
        <v>135</v>
      </c>
      <c r="AU261" s="227" t="s">
        <v>140</v>
      </c>
      <c r="AY261" s="17" t="s">
        <v>132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17" t="s">
        <v>140</v>
      </c>
      <c r="BK261" s="228">
        <f>ROUND(I261*H261,2)</f>
        <v>0</v>
      </c>
      <c r="BL261" s="17" t="s">
        <v>223</v>
      </c>
      <c r="BM261" s="227" t="s">
        <v>427</v>
      </c>
    </row>
    <row r="262" s="2" customFormat="1" ht="24.15" customHeight="1">
      <c r="A262" s="38"/>
      <c r="B262" s="39"/>
      <c r="C262" s="215" t="s">
        <v>428</v>
      </c>
      <c r="D262" s="215" t="s">
        <v>135</v>
      </c>
      <c r="E262" s="216" t="s">
        <v>429</v>
      </c>
      <c r="F262" s="217" t="s">
        <v>430</v>
      </c>
      <c r="G262" s="218" t="s">
        <v>138</v>
      </c>
      <c r="H262" s="219">
        <v>1</v>
      </c>
      <c r="I262" s="220"/>
      <c r="J262" s="221">
        <f>ROUND(I262*H262,2)</f>
        <v>0</v>
      </c>
      <c r="K262" s="222"/>
      <c r="L262" s="44"/>
      <c r="M262" s="223" t="s">
        <v>1</v>
      </c>
      <c r="N262" s="224" t="s">
        <v>42</v>
      </c>
      <c r="O262" s="91"/>
      <c r="P262" s="225">
        <f>O262*H262</f>
        <v>0</v>
      </c>
      <c r="Q262" s="225">
        <v>0</v>
      </c>
      <c r="R262" s="225">
        <f>Q262*H262</f>
        <v>0</v>
      </c>
      <c r="S262" s="225">
        <v>0.00050000000000000001</v>
      </c>
      <c r="T262" s="226">
        <f>S262*H262</f>
        <v>0.00050000000000000001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7" t="s">
        <v>223</v>
      </c>
      <c r="AT262" s="227" t="s">
        <v>135</v>
      </c>
      <c r="AU262" s="227" t="s">
        <v>140</v>
      </c>
      <c r="AY262" s="17" t="s">
        <v>132</v>
      </c>
      <c r="BE262" s="228">
        <f>IF(N262="základní",J262,0)</f>
        <v>0</v>
      </c>
      <c r="BF262" s="228">
        <f>IF(N262="snížená",J262,0)</f>
        <v>0</v>
      </c>
      <c r="BG262" s="228">
        <f>IF(N262="zákl. přenesená",J262,0)</f>
        <v>0</v>
      </c>
      <c r="BH262" s="228">
        <f>IF(N262="sníž. přenesená",J262,0)</f>
        <v>0</v>
      </c>
      <c r="BI262" s="228">
        <f>IF(N262="nulová",J262,0)</f>
        <v>0</v>
      </c>
      <c r="BJ262" s="17" t="s">
        <v>140</v>
      </c>
      <c r="BK262" s="228">
        <f>ROUND(I262*H262,2)</f>
        <v>0</v>
      </c>
      <c r="BL262" s="17" t="s">
        <v>223</v>
      </c>
      <c r="BM262" s="227" t="s">
        <v>431</v>
      </c>
    </row>
    <row r="263" s="2" customFormat="1" ht="24.15" customHeight="1">
      <c r="A263" s="38"/>
      <c r="B263" s="39"/>
      <c r="C263" s="215" t="s">
        <v>432</v>
      </c>
      <c r="D263" s="215" t="s">
        <v>135</v>
      </c>
      <c r="E263" s="216" t="s">
        <v>433</v>
      </c>
      <c r="F263" s="217" t="s">
        <v>434</v>
      </c>
      <c r="G263" s="218" t="s">
        <v>363</v>
      </c>
      <c r="H263" s="219">
        <v>1</v>
      </c>
      <c r="I263" s="220"/>
      <c r="J263" s="221">
        <f>ROUND(I263*H263,2)</f>
        <v>0</v>
      </c>
      <c r="K263" s="222"/>
      <c r="L263" s="44"/>
      <c r="M263" s="223" t="s">
        <v>1</v>
      </c>
      <c r="N263" s="224" t="s">
        <v>42</v>
      </c>
      <c r="O263" s="91"/>
      <c r="P263" s="225">
        <f>O263*H263</f>
        <v>0</v>
      </c>
      <c r="Q263" s="225">
        <v>0</v>
      </c>
      <c r="R263" s="225">
        <f>Q263*H263</f>
        <v>0</v>
      </c>
      <c r="S263" s="225">
        <v>0.00381</v>
      </c>
      <c r="T263" s="226">
        <f>S263*H263</f>
        <v>0.00381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7" t="s">
        <v>223</v>
      </c>
      <c r="AT263" s="227" t="s">
        <v>135</v>
      </c>
      <c r="AU263" s="227" t="s">
        <v>140</v>
      </c>
      <c r="AY263" s="17" t="s">
        <v>132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17" t="s">
        <v>140</v>
      </c>
      <c r="BK263" s="228">
        <f>ROUND(I263*H263,2)</f>
        <v>0</v>
      </c>
      <c r="BL263" s="17" t="s">
        <v>223</v>
      </c>
      <c r="BM263" s="227" t="s">
        <v>435</v>
      </c>
    </row>
    <row r="264" s="12" customFormat="1" ht="22.8" customHeight="1">
      <c r="A264" s="12"/>
      <c r="B264" s="199"/>
      <c r="C264" s="200"/>
      <c r="D264" s="201" t="s">
        <v>75</v>
      </c>
      <c r="E264" s="213" t="s">
        <v>436</v>
      </c>
      <c r="F264" s="213" t="s">
        <v>437</v>
      </c>
      <c r="G264" s="200"/>
      <c r="H264" s="200"/>
      <c r="I264" s="203"/>
      <c r="J264" s="214">
        <f>BK264</f>
        <v>0</v>
      </c>
      <c r="K264" s="200"/>
      <c r="L264" s="205"/>
      <c r="M264" s="206"/>
      <c r="N264" s="207"/>
      <c r="O264" s="207"/>
      <c r="P264" s="208">
        <f>SUM(P265:P274)</f>
        <v>0</v>
      </c>
      <c r="Q264" s="207"/>
      <c r="R264" s="208">
        <f>SUM(R265:R274)</f>
        <v>0.069245000000000001</v>
      </c>
      <c r="S264" s="207"/>
      <c r="T264" s="209">
        <f>SUM(T265:T274)</f>
        <v>1.0595393399999999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0" t="s">
        <v>140</v>
      </c>
      <c r="AT264" s="211" t="s">
        <v>75</v>
      </c>
      <c r="AU264" s="211" t="s">
        <v>84</v>
      </c>
      <c r="AY264" s="210" t="s">
        <v>132</v>
      </c>
      <c r="BK264" s="212">
        <f>SUM(BK265:BK274)</f>
        <v>0</v>
      </c>
    </row>
    <row r="265" s="2" customFormat="1" ht="24.15" customHeight="1">
      <c r="A265" s="38"/>
      <c r="B265" s="39"/>
      <c r="C265" s="215" t="s">
        <v>438</v>
      </c>
      <c r="D265" s="215" t="s">
        <v>135</v>
      </c>
      <c r="E265" s="216" t="s">
        <v>439</v>
      </c>
      <c r="F265" s="217" t="s">
        <v>440</v>
      </c>
      <c r="G265" s="218" t="s">
        <v>147</v>
      </c>
      <c r="H265" s="219">
        <v>31.434000000000001</v>
      </c>
      <c r="I265" s="220"/>
      <c r="J265" s="221">
        <f>ROUND(I265*H265,2)</f>
        <v>0</v>
      </c>
      <c r="K265" s="222"/>
      <c r="L265" s="44"/>
      <c r="M265" s="223" t="s">
        <v>1</v>
      </c>
      <c r="N265" s="224" t="s">
        <v>42</v>
      </c>
      <c r="O265" s="91"/>
      <c r="P265" s="225">
        <f>O265*H265</f>
        <v>0</v>
      </c>
      <c r="Q265" s="225">
        <v>0</v>
      </c>
      <c r="R265" s="225">
        <f>Q265*H265</f>
        <v>0</v>
      </c>
      <c r="S265" s="225">
        <v>0.03175</v>
      </c>
      <c r="T265" s="226">
        <f>S265*H265</f>
        <v>0.99802950000000001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7" t="s">
        <v>223</v>
      </c>
      <c r="AT265" s="227" t="s">
        <v>135</v>
      </c>
      <c r="AU265" s="227" t="s">
        <v>140</v>
      </c>
      <c r="AY265" s="17" t="s">
        <v>132</v>
      </c>
      <c r="BE265" s="228">
        <f>IF(N265="základní",J265,0)</f>
        <v>0</v>
      </c>
      <c r="BF265" s="228">
        <f>IF(N265="snížená",J265,0)</f>
        <v>0</v>
      </c>
      <c r="BG265" s="228">
        <f>IF(N265="zákl. přenesená",J265,0)</f>
        <v>0</v>
      </c>
      <c r="BH265" s="228">
        <f>IF(N265="sníž. přenesená",J265,0)</f>
        <v>0</v>
      </c>
      <c r="BI265" s="228">
        <f>IF(N265="nulová",J265,0)</f>
        <v>0</v>
      </c>
      <c r="BJ265" s="17" t="s">
        <v>140</v>
      </c>
      <c r="BK265" s="228">
        <f>ROUND(I265*H265,2)</f>
        <v>0</v>
      </c>
      <c r="BL265" s="17" t="s">
        <v>223</v>
      </c>
      <c r="BM265" s="227" t="s">
        <v>441</v>
      </c>
    </row>
    <row r="266" s="14" customFormat="1">
      <c r="A266" s="14"/>
      <c r="B266" s="241"/>
      <c r="C266" s="242"/>
      <c r="D266" s="231" t="s">
        <v>149</v>
      </c>
      <c r="E266" s="243" t="s">
        <v>1</v>
      </c>
      <c r="F266" s="244" t="s">
        <v>442</v>
      </c>
      <c r="G266" s="242"/>
      <c r="H266" s="243" t="s">
        <v>1</v>
      </c>
      <c r="I266" s="245"/>
      <c r="J266" s="242"/>
      <c r="K266" s="242"/>
      <c r="L266" s="246"/>
      <c r="M266" s="247"/>
      <c r="N266" s="248"/>
      <c r="O266" s="248"/>
      <c r="P266" s="248"/>
      <c r="Q266" s="248"/>
      <c r="R266" s="248"/>
      <c r="S266" s="248"/>
      <c r="T266" s="249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0" t="s">
        <v>149</v>
      </c>
      <c r="AU266" s="250" t="s">
        <v>140</v>
      </c>
      <c r="AV266" s="14" t="s">
        <v>84</v>
      </c>
      <c r="AW266" s="14" t="s">
        <v>32</v>
      </c>
      <c r="AX266" s="14" t="s">
        <v>76</v>
      </c>
      <c r="AY266" s="250" t="s">
        <v>132</v>
      </c>
    </row>
    <row r="267" s="13" customFormat="1">
      <c r="A267" s="13"/>
      <c r="B267" s="229"/>
      <c r="C267" s="230"/>
      <c r="D267" s="231" t="s">
        <v>149</v>
      </c>
      <c r="E267" s="232" t="s">
        <v>1</v>
      </c>
      <c r="F267" s="233" t="s">
        <v>443</v>
      </c>
      <c r="G267" s="230"/>
      <c r="H267" s="234">
        <v>31.434000000000001</v>
      </c>
      <c r="I267" s="235"/>
      <c r="J267" s="230"/>
      <c r="K267" s="230"/>
      <c r="L267" s="236"/>
      <c r="M267" s="237"/>
      <c r="N267" s="238"/>
      <c r="O267" s="238"/>
      <c r="P267" s="238"/>
      <c r="Q267" s="238"/>
      <c r="R267" s="238"/>
      <c r="S267" s="238"/>
      <c r="T267" s="239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0" t="s">
        <v>149</v>
      </c>
      <c r="AU267" s="240" t="s">
        <v>140</v>
      </c>
      <c r="AV267" s="13" t="s">
        <v>140</v>
      </c>
      <c r="AW267" s="13" t="s">
        <v>32</v>
      </c>
      <c r="AX267" s="13" t="s">
        <v>84</v>
      </c>
      <c r="AY267" s="240" t="s">
        <v>132</v>
      </c>
    </row>
    <row r="268" s="2" customFormat="1" ht="37.8" customHeight="1">
      <c r="A268" s="38"/>
      <c r="B268" s="39"/>
      <c r="C268" s="215" t="s">
        <v>444</v>
      </c>
      <c r="D268" s="215" t="s">
        <v>135</v>
      </c>
      <c r="E268" s="216" t="s">
        <v>445</v>
      </c>
      <c r="F268" s="217" t="s">
        <v>446</v>
      </c>
      <c r="G268" s="218" t="s">
        <v>147</v>
      </c>
      <c r="H268" s="219">
        <v>5.5</v>
      </c>
      <c r="I268" s="220"/>
      <c r="J268" s="221">
        <f>ROUND(I268*H268,2)</f>
        <v>0</v>
      </c>
      <c r="K268" s="222"/>
      <c r="L268" s="44"/>
      <c r="M268" s="223" t="s">
        <v>1</v>
      </c>
      <c r="N268" s="224" t="s">
        <v>42</v>
      </c>
      <c r="O268" s="91"/>
      <c r="P268" s="225">
        <f>O268*H268</f>
        <v>0</v>
      </c>
      <c r="Q268" s="225">
        <v>0.012590000000000001</v>
      </c>
      <c r="R268" s="225">
        <f>Q268*H268</f>
        <v>0.069245000000000001</v>
      </c>
      <c r="S268" s="225">
        <v>0</v>
      </c>
      <c r="T268" s="22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7" t="s">
        <v>223</v>
      </c>
      <c r="AT268" s="227" t="s">
        <v>135</v>
      </c>
      <c r="AU268" s="227" t="s">
        <v>140</v>
      </c>
      <c r="AY268" s="17" t="s">
        <v>132</v>
      </c>
      <c r="BE268" s="228">
        <f>IF(N268="základní",J268,0)</f>
        <v>0</v>
      </c>
      <c r="BF268" s="228">
        <f>IF(N268="snížená",J268,0)</f>
        <v>0</v>
      </c>
      <c r="BG268" s="228">
        <f>IF(N268="zákl. přenesená",J268,0)</f>
        <v>0</v>
      </c>
      <c r="BH268" s="228">
        <f>IF(N268="sníž. přenesená",J268,0)</f>
        <v>0</v>
      </c>
      <c r="BI268" s="228">
        <f>IF(N268="nulová",J268,0)</f>
        <v>0</v>
      </c>
      <c r="BJ268" s="17" t="s">
        <v>140</v>
      </c>
      <c r="BK268" s="228">
        <f>ROUND(I268*H268,2)</f>
        <v>0</v>
      </c>
      <c r="BL268" s="17" t="s">
        <v>223</v>
      </c>
      <c r="BM268" s="227" t="s">
        <v>447</v>
      </c>
    </row>
    <row r="269" s="14" customFormat="1">
      <c r="A269" s="14"/>
      <c r="B269" s="241"/>
      <c r="C269" s="242"/>
      <c r="D269" s="231" t="s">
        <v>149</v>
      </c>
      <c r="E269" s="243" t="s">
        <v>1</v>
      </c>
      <c r="F269" s="244" t="s">
        <v>448</v>
      </c>
      <c r="G269" s="242"/>
      <c r="H269" s="243" t="s">
        <v>1</v>
      </c>
      <c r="I269" s="245"/>
      <c r="J269" s="242"/>
      <c r="K269" s="242"/>
      <c r="L269" s="246"/>
      <c r="M269" s="247"/>
      <c r="N269" s="248"/>
      <c r="O269" s="248"/>
      <c r="P269" s="248"/>
      <c r="Q269" s="248"/>
      <c r="R269" s="248"/>
      <c r="S269" s="248"/>
      <c r="T269" s="249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0" t="s">
        <v>149</v>
      </c>
      <c r="AU269" s="250" t="s">
        <v>140</v>
      </c>
      <c r="AV269" s="14" t="s">
        <v>84</v>
      </c>
      <c r="AW269" s="14" t="s">
        <v>32</v>
      </c>
      <c r="AX269" s="14" t="s">
        <v>76</v>
      </c>
      <c r="AY269" s="250" t="s">
        <v>132</v>
      </c>
    </row>
    <row r="270" s="13" customFormat="1">
      <c r="A270" s="13"/>
      <c r="B270" s="229"/>
      <c r="C270" s="230"/>
      <c r="D270" s="231" t="s">
        <v>149</v>
      </c>
      <c r="E270" s="232" t="s">
        <v>1</v>
      </c>
      <c r="F270" s="233" t="s">
        <v>449</v>
      </c>
      <c r="G270" s="230"/>
      <c r="H270" s="234">
        <v>5.5</v>
      </c>
      <c r="I270" s="235"/>
      <c r="J270" s="230"/>
      <c r="K270" s="230"/>
      <c r="L270" s="236"/>
      <c r="M270" s="237"/>
      <c r="N270" s="238"/>
      <c r="O270" s="238"/>
      <c r="P270" s="238"/>
      <c r="Q270" s="238"/>
      <c r="R270" s="238"/>
      <c r="S270" s="238"/>
      <c r="T270" s="239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0" t="s">
        <v>149</v>
      </c>
      <c r="AU270" s="240" t="s">
        <v>140</v>
      </c>
      <c r="AV270" s="13" t="s">
        <v>140</v>
      </c>
      <c r="AW270" s="13" t="s">
        <v>32</v>
      </c>
      <c r="AX270" s="13" t="s">
        <v>84</v>
      </c>
      <c r="AY270" s="240" t="s">
        <v>132</v>
      </c>
    </row>
    <row r="271" s="2" customFormat="1" ht="24.15" customHeight="1">
      <c r="A271" s="38"/>
      <c r="B271" s="39"/>
      <c r="C271" s="215" t="s">
        <v>450</v>
      </c>
      <c r="D271" s="215" t="s">
        <v>135</v>
      </c>
      <c r="E271" s="216" t="s">
        <v>451</v>
      </c>
      <c r="F271" s="217" t="s">
        <v>452</v>
      </c>
      <c r="G271" s="218" t="s">
        <v>147</v>
      </c>
      <c r="H271" s="219">
        <v>3.444</v>
      </c>
      <c r="I271" s="220"/>
      <c r="J271" s="221">
        <f>ROUND(I271*H271,2)</f>
        <v>0</v>
      </c>
      <c r="K271" s="222"/>
      <c r="L271" s="44"/>
      <c r="M271" s="223" t="s">
        <v>1</v>
      </c>
      <c r="N271" s="224" t="s">
        <v>42</v>
      </c>
      <c r="O271" s="91"/>
      <c r="P271" s="225">
        <f>O271*H271</f>
        <v>0</v>
      </c>
      <c r="Q271" s="225">
        <v>0</v>
      </c>
      <c r="R271" s="225">
        <f>Q271*H271</f>
        <v>0</v>
      </c>
      <c r="S271" s="225">
        <v>0.017860000000000001</v>
      </c>
      <c r="T271" s="226">
        <f>S271*H271</f>
        <v>0.061509840000000003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7" t="s">
        <v>223</v>
      </c>
      <c r="AT271" s="227" t="s">
        <v>135</v>
      </c>
      <c r="AU271" s="227" t="s">
        <v>140</v>
      </c>
      <c r="AY271" s="17" t="s">
        <v>132</v>
      </c>
      <c r="BE271" s="228">
        <f>IF(N271="základní",J271,0)</f>
        <v>0</v>
      </c>
      <c r="BF271" s="228">
        <f>IF(N271="snížená",J271,0)</f>
        <v>0</v>
      </c>
      <c r="BG271" s="228">
        <f>IF(N271="zákl. přenesená",J271,0)</f>
        <v>0</v>
      </c>
      <c r="BH271" s="228">
        <f>IF(N271="sníž. přenesená",J271,0)</f>
        <v>0</v>
      </c>
      <c r="BI271" s="228">
        <f>IF(N271="nulová",J271,0)</f>
        <v>0</v>
      </c>
      <c r="BJ271" s="17" t="s">
        <v>140</v>
      </c>
      <c r="BK271" s="228">
        <f>ROUND(I271*H271,2)</f>
        <v>0</v>
      </c>
      <c r="BL271" s="17" t="s">
        <v>223</v>
      </c>
      <c r="BM271" s="227" t="s">
        <v>453</v>
      </c>
    </row>
    <row r="272" s="14" customFormat="1">
      <c r="A272" s="14"/>
      <c r="B272" s="241"/>
      <c r="C272" s="242"/>
      <c r="D272" s="231" t="s">
        <v>149</v>
      </c>
      <c r="E272" s="243" t="s">
        <v>1</v>
      </c>
      <c r="F272" s="244" t="s">
        <v>454</v>
      </c>
      <c r="G272" s="242"/>
      <c r="H272" s="243" t="s">
        <v>1</v>
      </c>
      <c r="I272" s="245"/>
      <c r="J272" s="242"/>
      <c r="K272" s="242"/>
      <c r="L272" s="246"/>
      <c r="M272" s="247"/>
      <c r="N272" s="248"/>
      <c r="O272" s="248"/>
      <c r="P272" s="248"/>
      <c r="Q272" s="248"/>
      <c r="R272" s="248"/>
      <c r="S272" s="248"/>
      <c r="T272" s="249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0" t="s">
        <v>149</v>
      </c>
      <c r="AU272" s="250" t="s">
        <v>140</v>
      </c>
      <c r="AV272" s="14" t="s">
        <v>84</v>
      </c>
      <c r="AW272" s="14" t="s">
        <v>32</v>
      </c>
      <c r="AX272" s="14" t="s">
        <v>76</v>
      </c>
      <c r="AY272" s="250" t="s">
        <v>132</v>
      </c>
    </row>
    <row r="273" s="13" customFormat="1">
      <c r="A273" s="13"/>
      <c r="B273" s="229"/>
      <c r="C273" s="230"/>
      <c r="D273" s="231" t="s">
        <v>149</v>
      </c>
      <c r="E273" s="232" t="s">
        <v>1</v>
      </c>
      <c r="F273" s="233" t="s">
        <v>455</v>
      </c>
      <c r="G273" s="230"/>
      <c r="H273" s="234">
        <v>3.444</v>
      </c>
      <c r="I273" s="235"/>
      <c r="J273" s="230"/>
      <c r="K273" s="230"/>
      <c r="L273" s="236"/>
      <c r="M273" s="237"/>
      <c r="N273" s="238"/>
      <c r="O273" s="238"/>
      <c r="P273" s="238"/>
      <c r="Q273" s="238"/>
      <c r="R273" s="238"/>
      <c r="S273" s="238"/>
      <c r="T273" s="23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0" t="s">
        <v>149</v>
      </c>
      <c r="AU273" s="240" t="s">
        <v>140</v>
      </c>
      <c r="AV273" s="13" t="s">
        <v>140</v>
      </c>
      <c r="AW273" s="13" t="s">
        <v>32</v>
      </c>
      <c r="AX273" s="13" t="s">
        <v>84</v>
      </c>
      <c r="AY273" s="240" t="s">
        <v>132</v>
      </c>
    </row>
    <row r="274" s="2" customFormat="1" ht="24.15" customHeight="1">
      <c r="A274" s="38"/>
      <c r="B274" s="39"/>
      <c r="C274" s="215" t="s">
        <v>456</v>
      </c>
      <c r="D274" s="215" t="s">
        <v>135</v>
      </c>
      <c r="E274" s="216" t="s">
        <v>457</v>
      </c>
      <c r="F274" s="217" t="s">
        <v>458</v>
      </c>
      <c r="G274" s="218" t="s">
        <v>313</v>
      </c>
      <c r="H274" s="262"/>
      <c r="I274" s="220"/>
      <c r="J274" s="221">
        <f>ROUND(I274*H274,2)</f>
        <v>0</v>
      </c>
      <c r="K274" s="222"/>
      <c r="L274" s="44"/>
      <c r="M274" s="223" t="s">
        <v>1</v>
      </c>
      <c r="N274" s="224" t="s">
        <v>42</v>
      </c>
      <c r="O274" s="91"/>
      <c r="P274" s="225">
        <f>O274*H274</f>
        <v>0</v>
      </c>
      <c r="Q274" s="225">
        <v>0</v>
      </c>
      <c r="R274" s="225">
        <f>Q274*H274</f>
        <v>0</v>
      </c>
      <c r="S274" s="225">
        <v>0</v>
      </c>
      <c r="T274" s="22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7" t="s">
        <v>223</v>
      </c>
      <c r="AT274" s="227" t="s">
        <v>135</v>
      </c>
      <c r="AU274" s="227" t="s">
        <v>140</v>
      </c>
      <c r="AY274" s="17" t="s">
        <v>132</v>
      </c>
      <c r="BE274" s="228">
        <f>IF(N274="základní",J274,0)</f>
        <v>0</v>
      </c>
      <c r="BF274" s="228">
        <f>IF(N274="snížená",J274,0)</f>
        <v>0</v>
      </c>
      <c r="BG274" s="228">
        <f>IF(N274="zákl. přenesená",J274,0)</f>
        <v>0</v>
      </c>
      <c r="BH274" s="228">
        <f>IF(N274="sníž. přenesená",J274,0)</f>
        <v>0</v>
      </c>
      <c r="BI274" s="228">
        <f>IF(N274="nulová",J274,0)</f>
        <v>0</v>
      </c>
      <c r="BJ274" s="17" t="s">
        <v>140</v>
      </c>
      <c r="BK274" s="228">
        <f>ROUND(I274*H274,2)</f>
        <v>0</v>
      </c>
      <c r="BL274" s="17" t="s">
        <v>223</v>
      </c>
      <c r="BM274" s="227" t="s">
        <v>459</v>
      </c>
    </row>
    <row r="275" s="12" customFormat="1" ht="22.8" customHeight="1">
      <c r="A275" s="12"/>
      <c r="B275" s="199"/>
      <c r="C275" s="200"/>
      <c r="D275" s="201" t="s">
        <v>75</v>
      </c>
      <c r="E275" s="213" t="s">
        <v>460</v>
      </c>
      <c r="F275" s="213" t="s">
        <v>461</v>
      </c>
      <c r="G275" s="200"/>
      <c r="H275" s="200"/>
      <c r="I275" s="203"/>
      <c r="J275" s="214">
        <f>BK275</f>
        <v>0</v>
      </c>
      <c r="K275" s="200"/>
      <c r="L275" s="205"/>
      <c r="M275" s="206"/>
      <c r="N275" s="207"/>
      <c r="O275" s="207"/>
      <c r="P275" s="208">
        <f>SUM(P276:P281)</f>
        <v>0</v>
      </c>
      <c r="Q275" s="207"/>
      <c r="R275" s="208">
        <f>SUM(R276:R281)</f>
        <v>0</v>
      </c>
      <c r="S275" s="207"/>
      <c r="T275" s="209">
        <f>SUM(T276:T281)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10" t="s">
        <v>140</v>
      </c>
      <c r="AT275" s="211" t="s">
        <v>75</v>
      </c>
      <c r="AU275" s="211" t="s">
        <v>84</v>
      </c>
      <c r="AY275" s="210" t="s">
        <v>132</v>
      </c>
      <c r="BK275" s="212">
        <f>SUM(BK276:BK281)</f>
        <v>0</v>
      </c>
    </row>
    <row r="276" s="2" customFormat="1" ht="33" customHeight="1">
      <c r="A276" s="38"/>
      <c r="B276" s="39"/>
      <c r="C276" s="215" t="s">
        <v>462</v>
      </c>
      <c r="D276" s="215" t="s">
        <v>135</v>
      </c>
      <c r="E276" s="216" t="s">
        <v>463</v>
      </c>
      <c r="F276" s="217" t="s">
        <v>464</v>
      </c>
      <c r="G276" s="218" t="s">
        <v>218</v>
      </c>
      <c r="H276" s="219">
        <v>1</v>
      </c>
      <c r="I276" s="220"/>
      <c r="J276" s="221">
        <f>ROUND(I276*H276,2)</f>
        <v>0</v>
      </c>
      <c r="K276" s="222"/>
      <c r="L276" s="44"/>
      <c r="M276" s="223" t="s">
        <v>1</v>
      </c>
      <c r="N276" s="224" t="s">
        <v>42</v>
      </c>
      <c r="O276" s="91"/>
      <c r="P276" s="225">
        <f>O276*H276</f>
        <v>0</v>
      </c>
      <c r="Q276" s="225">
        <v>0</v>
      </c>
      <c r="R276" s="225">
        <f>Q276*H276</f>
        <v>0</v>
      </c>
      <c r="S276" s="225">
        <v>0</v>
      </c>
      <c r="T276" s="22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7" t="s">
        <v>223</v>
      </c>
      <c r="AT276" s="227" t="s">
        <v>135</v>
      </c>
      <c r="AU276" s="227" t="s">
        <v>140</v>
      </c>
      <c r="AY276" s="17" t="s">
        <v>132</v>
      </c>
      <c r="BE276" s="228">
        <f>IF(N276="základní",J276,0)</f>
        <v>0</v>
      </c>
      <c r="BF276" s="228">
        <f>IF(N276="snížená",J276,0)</f>
        <v>0</v>
      </c>
      <c r="BG276" s="228">
        <f>IF(N276="zákl. přenesená",J276,0)</f>
        <v>0</v>
      </c>
      <c r="BH276" s="228">
        <f>IF(N276="sníž. přenesená",J276,0)</f>
        <v>0</v>
      </c>
      <c r="BI276" s="228">
        <f>IF(N276="nulová",J276,0)</f>
        <v>0</v>
      </c>
      <c r="BJ276" s="17" t="s">
        <v>140</v>
      </c>
      <c r="BK276" s="228">
        <f>ROUND(I276*H276,2)</f>
        <v>0</v>
      </c>
      <c r="BL276" s="17" t="s">
        <v>223</v>
      </c>
      <c r="BM276" s="227" t="s">
        <v>465</v>
      </c>
    </row>
    <row r="277" s="2" customFormat="1" ht="24.15" customHeight="1">
      <c r="A277" s="38"/>
      <c r="B277" s="39"/>
      <c r="C277" s="215" t="s">
        <v>466</v>
      </c>
      <c r="D277" s="215" t="s">
        <v>135</v>
      </c>
      <c r="E277" s="216" t="s">
        <v>467</v>
      </c>
      <c r="F277" s="217" t="s">
        <v>468</v>
      </c>
      <c r="G277" s="218" t="s">
        <v>300</v>
      </c>
      <c r="H277" s="219">
        <v>1</v>
      </c>
      <c r="I277" s="220"/>
      <c r="J277" s="221">
        <f>ROUND(I277*H277,2)</f>
        <v>0</v>
      </c>
      <c r="K277" s="222"/>
      <c r="L277" s="44"/>
      <c r="M277" s="223" t="s">
        <v>1</v>
      </c>
      <c r="N277" s="224" t="s">
        <v>42</v>
      </c>
      <c r="O277" s="91"/>
      <c r="P277" s="225">
        <f>O277*H277</f>
        <v>0</v>
      </c>
      <c r="Q277" s="225">
        <v>0</v>
      </c>
      <c r="R277" s="225">
        <f>Q277*H277</f>
        <v>0</v>
      </c>
      <c r="S277" s="225">
        <v>0</v>
      </c>
      <c r="T277" s="22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7" t="s">
        <v>223</v>
      </c>
      <c r="AT277" s="227" t="s">
        <v>135</v>
      </c>
      <c r="AU277" s="227" t="s">
        <v>140</v>
      </c>
      <c r="AY277" s="17" t="s">
        <v>132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17" t="s">
        <v>140</v>
      </c>
      <c r="BK277" s="228">
        <f>ROUND(I277*H277,2)</f>
        <v>0</v>
      </c>
      <c r="BL277" s="17" t="s">
        <v>223</v>
      </c>
      <c r="BM277" s="227" t="s">
        <v>469</v>
      </c>
    </row>
    <row r="278" s="2" customFormat="1" ht="33" customHeight="1">
      <c r="A278" s="38"/>
      <c r="B278" s="39"/>
      <c r="C278" s="215" t="s">
        <v>470</v>
      </c>
      <c r="D278" s="215" t="s">
        <v>135</v>
      </c>
      <c r="E278" s="216" t="s">
        <v>471</v>
      </c>
      <c r="F278" s="217" t="s">
        <v>472</v>
      </c>
      <c r="G278" s="218" t="s">
        <v>300</v>
      </c>
      <c r="H278" s="219">
        <v>1</v>
      </c>
      <c r="I278" s="220"/>
      <c r="J278" s="221">
        <f>ROUND(I278*H278,2)</f>
        <v>0</v>
      </c>
      <c r="K278" s="222"/>
      <c r="L278" s="44"/>
      <c r="M278" s="223" t="s">
        <v>1</v>
      </c>
      <c r="N278" s="224" t="s">
        <v>42</v>
      </c>
      <c r="O278" s="91"/>
      <c r="P278" s="225">
        <f>O278*H278</f>
        <v>0</v>
      </c>
      <c r="Q278" s="225">
        <v>0</v>
      </c>
      <c r="R278" s="225">
        <f>Q278*H278</f>
        <v>0</v>
      </c>
      <c r="S278" s="225">
        <v>0</v>
      </c>
      <c r="T278" s="22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7" t="s">
        <v>223</v>
      </c>
      <c r="AT278" s="227" t="s">
        <v>135</v>
      </c>
      <c r="AU278" s="227" t="s">
        <v>140</v>
      </c>
      <c r="AY278" s="17" t="s">
        <v>132</v>
      </c>
      <c r="BE278" s="228">
        <f>IF(N278="základní",J278,0)</f>
        <v>0</v>
      </c>
      <c r="BF278" s="228">
        <f>IF(N278="snížená",J278,0)</f>
        <v>0</v>
      </c>
      <c r="BG278" s="228">
        <f>IF(N278="zákl. přenesená",J278,0)</f>
        <v>0</v>
      </c>
      <c r="BH278" s="228">
        <f>IF(N278="sníž. přenesená",J278,0)</f>
        <v>0</v>
      </c>
      <c r="BI278" s="228">
        <f>IF(N278="nulová",J278,0)</f>
        <v>0</v>
      </c>
      <c r="BJ278" s="17" t="s">
        <v>140</v>
      </c>
      <c r="BK278" s="228">
        <f>ROUND(I278*H278,2)</f>
        <v>0</v>
      </c>
      <c r="BL278" s="17" t="s">
        <v>223</v>
      </c>
      <c r="BM278" s="227" t="s">
        <v>473</v>
      </c>
    </row>
    <row r="279" s="2" customFormat="1" ht="24.15" customHeight="1">
      <c r="A279" s="38"/>
      <c r="B279" s="39"/>
      <c r="C279" s="215" t="s">
        <v>474</v>
      </c>
      <c r="D279" s="215" t="s">
        <v>135</v>
      </c>
      <c r="E279" s="216" t="s">
        <v>475</v>
      </c>
      <c r="F279" s="217" t="s">
        <v>476</v>
      </c>
      <c r="G279" s="218" t="s">
        <v>300</v>
      </c>
      <c r="H279" s="219">
        <v>1</v>
      </c>
      <c r="I279" s="220"/>
      <c r="J279" s="221">
        <f>ROUND(I279*H279,2)</f>
        <v>0</v>
      </c>
      <c r="K279" s="222"/>
      <c r="L279" s="44"/>
      <c r="M279" s="223" t="s">
        <v>1</v>
      </c>
      <c r="N279" s="224" t="s">
        <v>42</v>
      </c>
      <c r="O279" s="91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7" t="s">
        <v>223</v>
      </c>
      <c r="AT279" s="227" t="s">
        <v>135</v>
      </c>
      <c r="AU279" s="227" t="s">
        <v>140</v>
      </c>
      <c r="AY279" s="17" t="s">
        <v>132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17" t="s">
        <v>140</v>
      </c>
      <c r="BK279" s="228">
        <f>ROUND(I279*H279,2)</f>
        <v>0</v>
      </c>
      <c r="BL279" s="17" t="s">
        <v>223</v>
      </c>
      <c r="BM279" s="227" t="s">
        <v>477</v>
      </c>
    </row>
    <row r="280" s="2" customFormat="1" ht="24.15" customHeight="1">
      <c r="A280" s="38"/>
      <c r="B280" s="39"/>
      <c r="C280" s="215" t="s">
        <v>478</v>
      </c>
      <c r="D280" s="215" t="s">
        <v>135</v>
      </c>
      <c r="E280" s="216" t="s">
        <v>479</v>
      </c>
      <c r="F280" s="217" t="s">
        <v>480</v>
      </c>
      <c r="G280" s="218" t="s">
        <v>300</v>
      </c>
      <c r="H280" s="219">
        <v>1</v>
      </c>
      <c r="I280" s="220"/>
      <c r="J280" s="221">
        <f>ROUND(I280*H280,2)</f>
        <v>0</v>
      </c>
      <c r="K280" s="222"/>
      <c r="L280" s="44"/>
      <c r="M280" s="223" t="s">
        <v>1</v>
      </c>
      <c r="N280" s="224" t="s">
        <v>42</v>
      </c>
      <c r="O280" s="91"/>
      <c r="P280" s="225">
        <f>O280*H280</f>
        <v>0</v>
      </c>
      <c r="Q280" s="225">
        <v>0</v>
      </c>
      <c r="R280" s="225">
        <f>Q280*H280</f>
        <v>0</v>
      </c>
      <c r="S280" s="225">
        <v>0</v>
      </c>
      <c r="T280" s="22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7" t="s">
        <v>223</v>
      </c>
      <c r="AT280" s="227" t="s">
        <v>135</v>
      </c>
      <c r="AU280" s="227" t="s">
        <v>140</v>
      </c>
      <c r="AY280" s="17" t="s">
        <v>132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17" t="s">
        <v>140</v>
      </c>
      <c r="BK280" s="228">
        <f>ROUND(I280*H280,2)</f>
        <v>0</v>
      </c>
      <c r="BL280" s="17" t="s">
        <v>223</v>
      </c>
      <c r="BM280" s="227" t="s">
        <v>481</v>
      </c>
    </row>
    <row r="281" s="2" customFormat="1" ht="24.15" customHeight="1">
      <c r="A281" s="38"/>
      <c r="B281" s="39"/>
      <c r="C281" s="215" t="s">
        <v>482</v>
      </c>
      <c r="D281" s="215" t="s">
        <v>135</v>
      </c>
      <c r="E281" s="216" t="s">
        <v>483</v>
      </c>
      <c r="F281" s="217" t="s">
        <v>484</v>
      </c>
      <c r="G281" s="218" t="s">
        <v>313</v>
      </c>
      <c r="H281" s="262"/>
      <c r="I281" s="220"/>
      <c r="J281" s="221">
        <f>ROUND(I281*H281,2)</f>
        <v>0</v>
      </c>
      <c r="K281" s="222"/>
      <c r="L281" s="44"/>
      <c r="M281" s="223" t="s">
        <v>1</v>
      </c>
      <c r="N281" s="224" t="s">
        <v>42</v>
      </c>
      <c r="O281" s="91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7" t="s">
        <v>223</v>
      </c>
      <c r="AT281" s="227" t="s">
        <v>135</v>
      </c>
      <c r="AU281" s="227" t="s">
        <v>140</v>
      </c>
      <c r="AY281" s="17" t="s">
        <v>132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17" t="s">
        <v>140</v>
      </c>
      <c r="BK281" s="228">
        <f>ROUND(I281*H281,2)</f>
        <v>0</v>
      </c>
      <c r="BL281" s="17" t="s">
        <v>223</v>
      </c>
      <c r="BM281" s="227" t="s">
        <v>485</v>
      </c>
    </row>
    <row r="282" s="12" customFormat="1" ht="22.8" customHeight="1">
      <c r="A282" s="12"/>
      <c r="B282" s="199"/>
      <c r="C282" s="200"/>
      <c r="D282" s="201" t="s">
        <v>75</v>
      </c>
      <c r="E282" s="213" t="s">
        <v>486</v>
      </c>
      <c r="F282" s="213" t="s">
        <v>487</v>
      </c>
      <c r="G282" s="200"/>
      <c r="H282" s="200"/>
      <c r="I282" s="203"/>
      <c r="J282" s="214">
        <f>BK282</f>
        <v>0</v>
      </c>
      <c r="K282" s="200"/>
      <c r="L282" s="205"/>
      <c r="M282" s="206"/>
      <c r="N282" s="207"/>
      <c r="O282" s="207"/>
      <c r="P282" s="208">
        <f>SUM(P283:P301)</f>
        <v>0</v>
      </c>
      <c r="Q282" s="207"/>
      <c r="R282" s="208">
        <f>SUM(R283:R301)</f>
        <v>0.021916999999999999</v>
      </c>
      <c r="S282" s="207"/>
      <c r="T282" s="209">
        <f>SUM(T283:T301)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0" t="s">
        <v>140</v>
      </c>
      <c r="AT282" s="211" t="s">
        <v>75</v>
      </c>
      <c r="AU282" s="211" t="s">
        <v>84</v>
      </c>
      <c r="AY282" s="210" t="s">
        <v>132</v>
      </c>
      <c r="BK282" s="212">
        <f>SUM(BK283:BK301)</f>
        <v>0</v>
      </c>
    </row>
    <row r="283" s="2" customFormat="1" ht="16.5" customHeight="1">
      <c r="A283" s="38"/>
      <c r="B283" s="39"/>
      <c r="C283" s="215" t="s">
        <v>488</v>
      </c>
      <c r="D283" s="215" t="s">
        <v>135</v>
      </c>
      <c r="E283" s="216" t="s">
        <v>489</v>
      </c>
      <c r="F283" s="217" t="s">
        <v>490</v>
      </c>
      <c r="G283" s="218" t="s">
        <v>147</v>
      </c>
      <c r="H283" s="219">
        <v>2.8999999999999999</v>
      </c>
      <c r="I283" s="220"/>
      <c r="J283" s="221">
        <f>ROUND(I283*H283,2)</f>
        <v>0</v>
      </c>
      <c r="K283" s="222"/>
      <c r="L283" s="44"/>
      <c r="M283" s="223" t="s">
        <v>1</v>
      </c>
      <c r="N283" s="224" t="s">
        <v>42</v>
      </c>
      <c r="O283" s="91"/>
      <c r="P283" s="225">
        <f>O283*H283</f>
        <v>0</v>
      </c>
      <c r="Q283" s="225">
        <v>0.00029999999999999997</v>
      </c>
      <c r="R283" s="225">
        <f>Q283*H283</f>
        <v>0.0008699999999999999</v>
      </c>
      <c r="S283" s="225">
        <v>0</v>
      </c>
      <c r="T283" s="226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7" t="s">
        <v>223</v>
      </c>
      <c r="AT283" s="227" t="s">
        <v>135</v>
      </c>
      <c r="AU283" s="227" t="s">
        <v>140</v>
      </c>
      <c r="AY283" s="17" t="s">
        <v>132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7" t="s">
        <v>140</v>
      </c>
      <c r="BK283" s="228">
        <f>ROUND(I283*H283,2)</f>
        <v>0</v>
      </c>
      <c r="BL283" s="17" t="s">
        <v>223</v>
      </c>
      <c r="BM283" s="227" t="s">
        <v>491</v>
      </c>
    </row>
    <row r="284" s="14" customFormat="1">
      <c r="A284" s="14"/>
      <c r="B284" s="241"/>
      <c r="C284" s="242"/>
      <c r="D284" s="231" t="s">
        <v>149</v>
      </c>
      <c r="E284" s="243" t="s">
        <v>1</v>
      </c>
      <c r="F284" s="244" t="s">
        <v>492</v>
      </c>
      <c r="G284" s="242"/>
      <c r="H284" s="243" t="s">
        <v>1</v>
      </c>
      <c r="I284" s="245"/>
      <c r="J284" s="242"/>
      <c r="K284" s="242"/>
      <c r="L284" s="246"/>
      <c r="M284" s="247"/>
      <c r="N284" s="248"/>
      <c r="O284" s="248"/>
      <c r="P284" s="248"/>
      <c r="Q284" s="248"/>
      <c r="R284" s="248"/>
      <c r="S284" s="248"/>
      <c r="T284" s="249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0" t="s">
        <v>149</v>
      </c>
      <c r="AU284" s="250" t="s">
        <v>140</v>
      </c>
      <c r="AV284" s="14" t="s">
        <v>84</v>
      </c>
      <c r="AW284" s="14" t="s">
        <v>32</v>
      </c>
      <c r="AX284" s="14" t="s">
        <v>76</v>
      </c>
      <c r="AY284" s="250" t="s">
        <v>132</v>
      </c>
    </row>
    <row r="285" s="13" customFormat="1">
      <c r="A285" s="13"/>
      <c r="B285" s="229"/>
      <c r="C285" s="230"/>
      <c r="D285" s="231" t="s">
        <v>149</v>
      </c>
      <c r="E285" s="232" t="s">
        <v>1</v>
      </c>
      <c r="F285" s="233" t="s">
        <v>493</v>
      </c>
      <c r="G285" s="230"/>
      <c r="H285" s="234">
        <v>2.8999999999999999</v>
      </c>
      <c r="I285" s="235"/>
      <c r="J285" s="230"/>
      <c r="K285" s="230"/>
      <c r="L285" s="236"/>
      <c r="M285" s="237"/>
      <c r="N285" s="238"/>
      <c r="O285" s="238"/>
      <c r="P285" s="238"/>
      <c r="Q285" s="238"/>
      <c r="R285" s="238"/>
      <c r="S285" s="238"/>
      <c r="T285" s="23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0" t="s">
        <v>149</v>
      </c>
      <c r="AU285" s="240" t="s">
        <v>140</v>
      </c>
      <c r="AV285" s="13" t="s">
        <v>140</v>
      </c>
      <c r="AW285" s="13" t="s">
        <v>32</v>
      </c>
      <c r="AX285" s="13" t="s">
        <v>84</v>
      </c>
      <c r="AY285" s="240" t="s">
        <v>132</v>
      </c>
    </row>
    <row r="286" s="2" customFormat="1" ht="24.15" customHeight="1">
      <c r="A286" s="38"/>
      <c r="B286" s="39"/>
      <c r="C286" s="215" t="s">
        <v>494</v>
      </c>
      <c r="D286" s="215" t="s">
        <v>135</v>
      </c>
      <c r="E286" s="216" t="s">
        <v>495</v>
      </c>
      <c r="F286" s="217" t="s">
        <v>496</v>
      </c>
      <c r="G286" s="218" t="s">
        <v>363</v>
      </c>
      <c r="H286" s="219">
        <v>0.59999999999999998</v>
      </c>
      <c r="I286" s="220"/>
      <c r="J286" s="221">
        <f>ROUND(I286*H286,2)</f>
        <v>0</v>
      </c>
      <c r="K286" s="222"/>
      <c r="L286" s="44"/>
      <c r="M286" s="223" t="s">
        <v>1</v>
      </c>
      <c r="N286" s="224" t="s">
        <v>42</v>
      </c>
      <c r="O286" s="91"/>
      <c r="P286" s="225">
        <f>O286*H286</f>
        <v>0</v>
      </c>
      <c r="Q286" s="225">
        <v>0.0015299999999999999</v>
      </c>
      <c r="R286" s="225">
        <f>Q286*H286</f>
        <v>0.00091799999999999987</v>
      </c>
      <c r="S286" s="225">
        <v>0</v>
      </c>
      <c r="T286" s="22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7" t="s">
        <v>223</v>
      </c>
      <c r="AT286" s="227" t="s">
        <v>135</v>
      </c>
      <c r="AU286" s="227" t="s">
        <v>140</v>
      </c>
      <c r="AY286" s="17" t="s">
        <v>132</v>
      </c>
      <c r="BE286" s="228">
        <f>IF(N286="základní",J286,0)</f>
        <v>0</v>
      </c>
      <c r="BF286" s="228">
        <f>IF(N286="snížená",J286,0)</f>
        <v>0</v>
      </c>
      <c r="BG286" s="228">
        <f>IF(N286="zákl. přenesená",J286,0)</f>
        <v>0</v>
      </c>
      <c r="BH286" s="228">
        <f>IF(N286="sníž. přenesená",J286,0)</f>
        <v>0</v>
      </c>
      <c r="BI286" s="228">
        <f>IF(N286="nulová",J286,0)</f>
        <v>0</v>
      </c>
      <c r="BJ286" s="17" t="s">
        <v>140</v>
      </c>
      <c r="BK286" s="228">
        <f>ROUND(I286*H286,2)</f>
        <v>0</v>
      </c>
      <c r="BL286" s="17" t="s">
        <v>223</v>
      </c>
      <c r="BM286" s="227" t="s">
        <v>497</v>
      </c>
    </row>
    <row r="287" s="14" customFormat="1">
      <c r="A287" s="14"/>
      <c r="B287" s="241"/>
      <c r="C287" s="242"/>
      <c r="D287" s="231" t="s">
        <v>149</v>
      </c>
      <c r="E287" s="243" t="s">
        <v>1</v>
      </c>
      <c r="F287" s="244" t="s">
        <v>498</v>
      </c>
      <c r="G287" s="242"/>
      <c r="H287" s="243" t="s">
        <v>1</v>
      </c>
      <c r="I287" s="245"/>
      <c r="J287" s="242"/>
      <c r="K287" s="242"/>
      <c r="L287" s="246"/>
      <c r="M287" s="247"/>
      <c r="N287" s="248"/>
      <c r="O287" s="248"/>
      <c r="P287" s="248"/>
      <c r="Q287" s="248"/>
      <c r="R287" s="248"/>
      <c r="S287" s="248"/>
      <c r="T287" s="249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0" t="s">
        <v>149</v>
      </c>
      <c r="AU287" s="250" t="s">
        <v>140</v>
      </c>
      <c r="AV287" s="14" t="s">
        <v>84</v>
      </c>
      <c r="AW287" s="14" t="s">
        <v>32</v>
      </c>
      <c r="AX287" s="14" t="s">
        <v>76</v>
      </c>
      <c r="AY287" s="250" t="s">
        <v>132</v>
      </c>
    </row>
    <row r="288" s="13" customFormat="1">
      <c r="A288" s="13"/>
      <c r="B288" s="229"/>
      <c r="C288" s="230"/>
      <c r="D288" s="231" t="s">
        <v>149</v>
      </c>
      <c r="E288" s="232" t="s">
        <v>1</v>
      </c>
      <c r="F288" s="233" t="s">
        <v>499</v>
      </c>
      <c r="G288" s="230"/>
      <c r="H288" s="234">
        <v>0.59999999999999998</v>
      </c>
      <c r="I288" s="235"/>
      <c r="J288" s="230"/>
      <c r="K288" s="230"/>
      <c r="L288" s="236"/>
      <c r="M288" s="237"/>
      <c r="N288" s="238"/>
      <c r="O288" s="238"/>
      <c r="P288" s="238"/>
      <c r="Q288" s="238"/>
      <c r="R288" s="238"/>
      <c r="S288" s="238"/>
      <c r="T288" s="23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0" t="s">
        <v>149</v>
      </c>
      <c r="AU288" s="240" t="s">
        <v>140</v>
      </c>
      <c r="AV288" s="13" t="s">
        <v>140</v>
      </c>
      <c r="AW288" s="13" t="s">
        <v>32</v>
      </c>
      <c r="AX288" s="13" t="s">
        <v>84</v>
      </c>
      <c r="AY288" s="240" t="s">
        <v>132</v>
      </c>
    </row>
    <row r="289" s="2" customFormat="1" ht="16.5" customHeight="1">
      <c r="A289" s="38"/>
      <c r="B289" s="39"/>
      <c r="C289" s="263" t="s">
        <v>500</v>
      </c>
      <c r="D289" s="263" t="s">
        <v>329</v>
      </c>
      <c r="E289" s="264" t="s">
        <v>501</v>
      </c>
      <c r="F289" s="265" t="s">
        <v>502</v>
      </c>
      <c r="G289" s="266" t="s">
        <v>138</v>
      </c>
      <c r="H289" s="267">
        <v>1</v>
      </c>
      <c r="I289" s="268"/>
      <c r="J289" s="269">
        <f>ROUND(I289*H289,2)</f>
        <v>0</v>
      </c>
      <c r="K289" s="270"/>
      <c r="L289" s="271"/>
      <c r="M289" s="272" t="s">
        <v>1</v>
      </c>
      <c r="N289" s="273" t="s">
        <v>42</v>
      </c>
      <c r="O289" s="91"/>
      <c r="P289" s="225">
        <f>O289*H289</f>
        <v>0</v>
      </c>
      <c r="Q289" s="225">
        <v>0.0040000000000000001</v>
      </c>
      <c r="R289" s="225">
        <f>Q289*H289</f>
        <v>0.0040000000000000001</v>
      </c>
      <c r="S289" s="225">
        <v>0</v>
      </c>
      <c r="T289" s="22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7" t="s">
        <v>297</v>
      </c>
      <c r="AT289" s="227" t="s">
        <v>329</v>
      </c>
      <c r="AU289" s="227" t="s">
        <v>140</v>
      </c>
      <c r="AY289" s="17" t="s">
        <v>132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17" t="s">
        <v>140</v>
      </c>
      <c r="BK289" s="228">
        <f>ROUND(I289*H289,2)</f>
        <v>0</v>
      </c>
      <c r="BL289" s="17" t="s">
        <v>223</v>
      </c>
      <c r="BM289" s="227" t="s">
        <v>503</v>
      </c>
    </row>
    <row r="290" s="2" customFormat="1" ht="24.15" customHeight="1">
      <c r="A290" s="38"/>
      <c r="B290" s="39"/>
      <c r="C290" s="215" t="s">
        <v>504</v>
      </c>
      <c r="D290" s="215" t="s">
        <v>135</v>
      </c>
      <c r="E290" s="216" t="s">
        <v>505</v>
      </c>
      <c r="F290" s="217" t="s">
        <v>506</v>
      </c>
      <c r="G290" s="218" t="s">
        <v>147</v>
      </c>
      <c r="H290" s="219">
        <v>2.8999999999999999</v>
      </c>
      <c r="I290" s="220"/>
      <c r="J290" s="221">
        <f>ROUND(I290*H290,2)</f>
        <v>0</v>
      </c>
      <c r="K290" s="222"/>
      <c r="L290" s="44"/>
      <c r="M290" s="223" t="s">
        <v>1</v>
      </c>
      <c r="N290" s="224" t="s">
        <v>42</v>
      </c>
      <c r="O290" s="91"/>
      <c r="P290" s="225">
        <f>O290*H290</f>
        <v>0</v>
      </c>
      <c r="Q290" s="225">
        <v>0.00545</v>
      </c>
      <c r="R290" s="225">
        <f>Q290*H290</f>
        <v>0.015805</v>
      </c>
      <c r="S290" s="225">
        <v>0</v>
      </c>
      <c r="T290" s="22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7" t="s">
        <v>223</v>
      </c>
      <c r="AT290" s="227" t="s">
        <v>135</v>
      </c>
      <c r="AU290" s="227" t="s">
        <v>140</v>
      </c>
      <c r="AY290" s="17" t="s">
        <v>132</v>
      </c>
      <c r="BE290" s="228">
        <f>IF(N290="základní",J290,0)</f>
        <v>0</v>
      </c>
      <c r="BF290" s="228">
        <f>IF(N290="snížená",J290,0)</f>
        <v>0</v>
      </c>
      <c r="BG290" s="228">
        <f>IF(N290="zákl. přenesená",J290,0)</f>
        <v>0</v>
      </c>
      <c r="BH290" s="228">
        <f>IF(N290="sníž. přenesená",J290,0)</f>
        <v>0</v>
      </c>
      <c r="BI290" s="228">
        <f>IF(N290="nulová",J290,0)</f>
        <v>0</v>
      </c>
      <c r="BJ290" s="17" t="s">
        <v>140</v>
      </c>
      <c r="BK290" s="228">
        <f>ROUND(I290*H290,2)</f>
        <v>0</v>
      </c>
      <c r="BL290" s="17" t="s">
        <v>223</v>
      </c>
      <c r="BM290" s="227" t="s">
        <v>507</v>
      </c>
    </row>
    <row r="291" s="14" customFormat="1">
      <c r="A291" s="14"/>
      <c r="B291" s="241"/>
      <c r="C291" s="242"/>
      <c r="D291" s="231" t="s">
        <v>149</v>
      </c>
      <c r="E291" s="243" t="s">
        <v>1</v>
      </c>
      <c r="F291" s="244" t="s">
        <v>508</v>
      </c>
      <c r="G291" s="242"/>
      <c r="H291" s="243" t="s">
        <v>1</v>
      </c>
      <c r="I291" s="245"/>
      <c r="J291" s="242"/>
      <c r="K291" s="242"/>
      <c r="L291" s="246"/>
      <c r="M291" s="247"/>
      <c r="N291" s="248"/>
      <c r="O291" s="248"/>
      <c r="P291" s="248"/>
      <c r="Q291" s="248"/>
      <c r="R291" s="248"/>
      <c r="S291" s="248"/>
      <c r="T291" s="249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0" t="s">
        <v>149</v>
      </c>
      <c r="AU291" s="250" t="s">
        <v>140</v>
      </c>
      <c r="AV291" s="14" t="s">
        <v>84</v>
      </c>
      <c r="AW291" s="14" t="s">
        <v>32</v>
      </c>
      <c r="AX291" s="14" t="s">
        <v>76</v>
      </c>
      <c r="AY291" s="250" t="s">
        <v>132</v>
      </c>
    </row>
    <row r="292" s="13" customFormat="1">
      <c r="A292" s="13"/>
      <c r="B292" s="229"/>
      <c r="C292" s="230"/>
      <c r="D292" s="231" t="s">
        <v>149</v>
      </c>
      <c r="E292" s="232" t="s">
        <v>1</v>
      </c>
      <c r="F292" s="233" t="s">
        <v>493</v>
      </c>
      <c r="G292" s="230"/>
      <c r="H292" s="234">
        <v>2.8999999999999999</v>
      </c>
      <c r="I292" s="235"/>
      <c r="J292" s="230"/>
      <c r="K292" s="230"/>
      <c r="L292" s="236"/>
      <c r="M292" s="237"/>
      <c r="N292" s="238"/>
      <c r="O292" s="238"/>
      <c r="P292" s="238"/>
      <c r="Q292" s="238"/>
      <c r="R292" s="238"/>
      <c r="S292" s="238"/>
      <c r="T292" s="23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0" t="s">
        <v>149</v>
      </c>
      <c r="AU292" s="240" t="s">
        <v>140</v>
      </c>
      <c r="AV292" s="13" t="s">
        <v>140</v>
      </c>
      <c r="AW292" s="13" t="s">
        <v>32</v>
      </c>
      <c r="AX292" s="13" t="s">
        <v>84</v>
      </c>
      <c r="AY292" s="240" t="s">
        <v>132</v>
      </c>
    </row>
    <row r="293" s="2" customFormat="1" ht="24.15" customHeight="1">
      <c r="A293" s="38"/>
      <c r="B293" s="39"/>
      <c r="C293" s="263" t="s">
        <v>509</v>
      </c>
      <c r="D293" s="263" t="s">
        <v>329</v>
      </c>
      <c r="E293" s="264" t="s">
        <v>510</v>
      </c>
      <c r="F293" s="265" t="s">
        <v>511</v>
      </c>
      <c r="G293" s="266" t="s">
        <v>147</v>
      </c>
      <c r="H293" s="267">
        <v>3.1899999999999999</v>
      </c>
      <c r="I293" s="268"/>
      <c r="J293" s="269">
        <f>ROUND(I293*H293,2)</f>
        <v>0</v>
      </c>
      <c r="K293" s="270"/>
      <c r="L293" s="271"/>
      <c r="M293" s="272" t="s">
        <v>1</v>
      </c>
      <c r="N293" s="273" t="s">
        <v>42</v>
      </c>
      <c r="O293" s="91"/>
      <c r="P293" s="225">
        <f>O293*H293</f>
        <v>0</v>
      </c>
      <c r="Q293" s="225">
        <v>0</v>
      </c>
      <c r="R293" s="225">
        <f>Q293*H293</f>
        <v>0</v>
      </c>
      <c r="S293" s="225">
        <v>0</v>
      </c>
      <c r="T293" s="226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7" t="s">
        <v>297</v>
      </c>
      <c r="AT293" s="227" t="s">
        <v>329</v>
      </c>
      <c r="AU293" s="227" t="s">
        <v>140</v>
      </c>
      <c r="AY293" s="17" t="s">
        <v>132</v>
      </c>
      <c r="BE293" s="228">
        <f>IF(N293="základní",J293,0)</f>
        <v>0</v>
      </c>
      <c r="BF293" s="228">
        <f>IF(N293="snížená",J293,0)</f>
        <v>0</v>
      </c>
      <c r="BG293" s="228">
        <f>IF(N293="zákl. přenesená",J293,0)</f>
        <v>0</v>
      </c>
      <c r="BH293" s="228">
        <f>IF(N293="sníž. přenesená",J293,0)</f>
        <v>0</v>
      </c>
      <c r="BI293" s="228">
        <f>IF(N293="nulová",J293,0)</f>
        <v>0</v>
      </c>
      <c r="BJ293" s="17" t="s">
        <v>140</v>
      </c>
      <c r="BK293" s="228">
        <f>ROUND(I293*H293,2)</f>
        <v>0</v>
      </c>
      <c r="BL293" s="17" t="s">
        <v>223</v>
      </c>
      <c r="BM293" s="227" t="s">
        <v>512</v>
      </c>
    </row>
    <row r="294" s="13" customFormat="1">
      <c r="A294" s="13"/>
      <c r="B294" s="229"/>
      <c r="C294" s="230"/>
      <c r="D294" s="231" t="s">
        <v>149</v>
      </c>
      <c r="E294" s="232" t="s">
        <v>1</v>
      </c>
      <c r="F294" s="233" t="s">
        <v>513</v>
      </c>
      <c r="G294" s="230"/>
      <c r="H294" s="234">
        <v>3.1899999999999999</v>
      </c>
      <c r="I294" s="235"/>
      <c r="J294" s="230"/>
      <c r="K294" s="230"/>
      <c r="L294" s="236"/>
      <c r="M294" s="237"/>
      <c r="N294" s="238"/>
      <c r="O294" s="238"/>
      <c r="P294" s="238"/>
      <c r="Q294" s="238"/>
      <c r="R294" s="238"/>
      <c r="S294" s="238"/>
      <c r="T294" s="23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0" t="s">
        <v>149</v>
      </c>
      <c r="AU294" s="240" t="s">
        <v>140</v>
      </c>
      <c r="AV294" s="13" t="s">
        <v>140</v>
      </c>
      <c r="AW294" s="13" t="s">
        <v>32</v>
      </c>
      <c r="AX294" s="13" t="s">
        <v>84</v>
      </c>
      <c r="AY294" s="240" t="s">
        <v>132</v>
      </c>
    </row>
    <row r="295" s="2" customFormat="1" ht="16.5" customHeight="1">
      <c r="A295" s="38"/>
      <c r="B295" s="39"/>
      <c r="C295" s="215" t="s">
        <v>514</v>
      </c>
      <c r="D295" s="215" t="s">
        <v>135</v>
      </c>
      <c r="E295" s="216" t="s">
        <v>515</v>
      </c>
      <c r="F295" s="217" t="s">
        <v>516</v>
      </c>
      <c r="G295" s="218" t="s">
        <v>363</v>
      </c>
      <c r="H295" s="219">
        <v>10.800000000000001</v>
      </c>
      <c r="I295" s="220"/>
      <c r="J295" s="221">
        <f>ROUND(I295*H295,2)</f>
        <v>0</v>
      </c>
      <c r="K295" s="222"/>
      <c r="L295" s="44"/>
      <c r="M295" s="223" t="s">
        <v>1</v>
      </c>
      <c r="N295" s="224" t="s">
        <v>42</v>
      </c>
      <c r="O295" s="91"/>
      <c r="P295" s="225">
        <f>O295*H295</f>
        <v>0</v>
      </c>
      <c r="Q295" s="225">
        <v>3.0000000000000001E-05</v>
      </c>
      <c r="R295" s="225">
        <f>Q295*H295</f>
        <v>0.00032400000000000001</v>
      </c>
      <c r="S295" s="225">
        <v>0</v>
      </c>
      <c r="T295" s="22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7" t="s">
        <v>223</v>
      </c>
      <c r="AT295" s="227" t="s">
        <v>135</v>
      </c>
      <c r="AU295" s="227" t="s">
        <v>140</v>
      </c>
      <c r="AY295" s="17" t="s">
        <v>132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17" t="s">
        <v>140</v>
      </c>
      <c r="BK295" s="228">
        <f>ROUND(I295*H295,2)</f>
        <v>0</v>
      </c>
      <c r="BL295" s="17" t="s">
        <v>223</v>
      </c>
      <c r="BM295" s="227" t="s">
        <v>517</v>
      </c>
    </row>
    <row r="296" s="14" customFormat="1">
      <c r="A296" s="14"/>
      <c r="B296" s="241"/>
      <c r="C296" s="242"/>
      <c r="D296" s="231" t="s">
        <v>149</v>
      </c>
      <c r="E296" s="243" t="s">
        <v>1</v>
      </c>
      <c r="F296" s="244" t="s">
        <v>308</v>
      </c>
      <c r="G296" s="242"/>
      <c r="H296" s="243" t="s">
        <v>1</v>
      </c>
      <c r="I296" s="245"/>
      <c r="J296" s="242"/>
      <c r="K296" s="242"/>
      <c r="L296" s="246"/>
      <c r="M296" s="247"/>
      <c r="N296" s="248"/>
      <c r="O296" s="248"/>
      <c r="P296" s="248"/>
      <c r="Q296" s="248"/>
      <c r="R296" s="248"/>
      <c r="S296" s="248"/>
      <c r="T296" s="24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0" t="s">
        <v>149</v>
      </c>
      <c r="AU296" s="250" t="s">
        <v>140</v>
      </c>
      <c r="AV296" s="14" t="s">
        <v>84</v>
      </c>
      <c r="AW296" s="14" t="s">
        <v>32</v>
      </c>
      <c r="AX296" s="14" t="s">
        <v>76</v>
      </c>
      <c r="AY296" s="250" t="s">
        <v>132</v>
      </c>
    </row>
    <row r="297" s="13" customFormat="1">
      <c r="A297" s="13"/>
      <c r="B297" s="229"/>
      <c r="C297" s="230"/>
      <c r="D297" s="231" t="s">
        <v>149</v>
      </c>
      <c r="E297" s="232" t="s">
        <v>1</v>
      </c>
      <c r="F297" s="233" t="s">
        <v>518</v>
      </c>
      <c r="G297" s="230"/>
      <c r="H297" s="234">
        <v>3.6000000000000001</v>
      </c>
      <c r="I297" s="235"/>
      <c r="J297" s="230"/>
      <c r="K297" s="230"/>
      <c r="L297" s="236"/>
      <c r="M297" s="237"/>
      <c r="N297" s="238"/>
      <c r="O297" s="238"/>
      <c r="P297" s="238"/>
      <c r="Q297" s="238"/>
      <c r="R297" s="238"/>
      <c r="S297" s="238"/>
      <c r="T297" s="23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0" t="s">
        <v>149</v>
      </c>
      <c r="AU297" s="240" t="s">
        <v>140</v>
      </c>
      <c r="AV297" s="13" t="s">
        <v>140</v>
      </c>
      <c r="AW297" s="13" t="s">
        <v>32</v>
      </c>
      <c r="AX297" s="13" t="s">
        <v>76</v>
      </c>
      <c r="AY297" s="240" t="s">
        <v>132</v>
      </c>
    </row>
    <row r="298" s="14" customFormat="1">
      <c r="A298" s="14"/>
      <c r="B298" s="241"/>
      <c r="C298" s="242"/>
      <c r="D298" s="231" t="s">
        <v>149</v>
      </c>
      <c r="E298" s="243" t="s">
        <v>1</v>
      </c>
      <c r="F298" s="244" t="s">
        <v>519</v>
      </c>
      <c r="G298" s="242"/>
      <c r="H298" s="243" t="s">
        <v>1</v>
      </c>
      <c r="I298" s="245"/>
      <c r="J298" s="242"/>
      <c r="K298" s="242"/>
      <c r="L298" s="246"/>
      <c r="M298" s="247"/>
      <c r="N298" s="248"/>
      <c r="O298" s="248"/>
      <c r="P298" s="248"/>
      <c r="Q298" s="248"/>
      <c r="R298" s="248"/>
      <c r="S298" s="248"/>
      <c r="T298" s="249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0" t="s">
        <v>149</v>
      </c>
      <c r="AU298" s="250" t="s">
        <v>140</v>
      </c>
      <c r="AV298" s="14" t="s">
        <v>84</v>
      </c>
      <c r="AW298" s="14" t="s">
        <v>32</v>
      </c>
      <c r="AX298" s="14" t="s">
        <v>76</v>
      </c>
      <c r="AY298" s="250" t="s">
        <v>132</v>
      </c>
    </row>
    <row r="299" s="13" customFormat="1">
      <c r="A299" s="13"/>
      <c r="B299" s="229"/>
      <c r="C299" s="230"/>
      <c r="D299" s="231" t="s">
        <v>149</v>
      </c>
      <c r="E299" s="232" t="s">
        <v>1</v>
      </c>
      <c r="F299" s="233" t="s">
        <v>520</v>
      </c>
      <c r="G299" s="230"/>
      <c r="H299" s="234">
        <v>7.2000000000000002</v>
      </c>
      <c r="I299" s="235"/>
      <c r="J299" s="230"/>
      <c r="K299" s="230"/>
      <c r="L299" s="236"/>
      <c r="M299" s="237"/>
      <c r="N299" s="238"/>
      <c r="O299" s="238"/>
      <c r="P299" s="238"/>
      <c r="Q299" s="238"/>
      <c r="R299" s="238"/>
      <c r="S299" s="238"/>
      <c r="T299" s="23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0" t="s">
        <v>149</v>
      </c>
      <c r="AU299" s="240" t="s">
        <v>140</v>
      </c>
      <c r="AV299" s="13" t="s">
        <v>140</v>
      </c>
      <c r="AW299" s="13" t="s">
        <v>32</v>
      </c>
      <c r="AX299" s="13" t="s">
        <v>76</v>
      </c>
      <c r="AY299" s="240" t="s">
        <v>132</v>
      </c>
    </row>
    <row r="300" s="15" customFormat="1">
      <c r="A300" s="15"/>
      <c r="B300" s="251"/>
      <c r="C300" s="252"/>
      <c r="D300" s="231" t="s">
        <v>149</v>
      </c>
      <c r="E300" s="253" t="s">
        <v>1</v>
      </c>
      <c r="F300" s="254" t="s">
        <v>158</v>
      </c>
      <c r="G300" s="252"/>
      <c r="H300" s="255">
        <v>10.800000000000001</v>
      </c>
      <c r="I300" s="256"/>
      <c r="J300" s="252"/>
      <c r="K300" s="252"/>
      <c r="L300" s="257"/>
      <c r="M300" s="258"/>
      <c r="N300" s="259"/>
      <c r="O300" s="259"/>
      <c r="P300" s="259"/>
      <c r="Q300" s="259"/>
      <c r="R300" s="259"/>
      <c r="S300" s="259"/>
      <c r="T300" s="260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1" t="s">
        <v>149</v>
      </c>
      <c r="AU300" s="261" t="s">
        <v>140</v>
      </c>
      <c r="AV300" s="15" t="s">
        <v>139</v>
      </c>
      <c r="AW300" s="15" t="s">
        <v>32</v>
      </c>
      <c r="AX300" s="15" t="s">
        <v>84</v>
      </c>
      <c r="AY300" s="261" t="s">
        <v>132</v>
      </c>
    </row>
    <row r="301" s="2" customFormat="1" ht="24.15" customHeight="1">
      <c r="A301" s="38"/>
      <c r="B301" s="39"/>
      <c r="C301" s="215" t="s">
        <v>521</v>
      </c>
      <c r="D301" s="215" t="s">
        <v>135</v>
      </c>
      <c r="E301" s="216" t="s">
        <v>522</v>
      </c>
      <c r="F301" s="217" t="s">
        <v>523</v>
      </c>
      <c r="G301" s="218" t="s">
        <v>313</v>
      </c>
      <c r="H301" s="262"/>
      <c r="I301" s="220"/>
      <c r="J301" s="221">
        <f>ROUND(I301*H301,2)</f>
        <v>0</v>
      </c>
      <c r="K301" s="222"/>
      <c r="L301" s="44"/>
      <c r="M301" s="223" t="s">
        <v>1</v>
      </c>
      <c r="N301" s="224" t="s">
        <v>42</v>
      </c>
      <c r="O301" s="91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7" t="s">
        <v>223</v>
      </c>
      <c r="AT301" s="227" t="s">
        <v>135</v>
      </c>
      <c r="AU301" s="227" t="s">
        <v>140</v>
      </c>
      <c r="AY301" s="17" t="s">
        <v>132</v>
      </c>
      <c r="BE301" s="228">
        <f>IF(N301="základní",J301,0)</f>
        <v>0</v>
      </c>
      <c r="BF301" s="228">
        <f>IF(N301="snížená",J301,0)</f>
        <v>0</v>
      </c>
      <c r="BG301" s="228">
        <f>IF(N301="zákl. přenesená",J301,0)</f>
        <v>0</v>
      </c>
      <c r="BH301" s="228">
        <f>IF(N301="sníž. přenesená",J301,0)</f>
        <v>0</v>
      </c>
      <c r="BI301" s="228">
        <f>IF(N301="nulová",J301,0)</f>
        <v>0</v>
      </c>
      <c r="BJ301" s="17" t="s">
        <v>140</v>
      </c>
      <c r="BK301" s="228">
        <f>ROUND(I301*H301,2)</f>
        <v>0</v>
      </c>
      <c r="BL301" s="17" t="s">
        <v>223</v>
      </c>
      <c r="BM301" s="227" t="s">
        <v>524</v>
      </c>
    </row>
    <row r="302" s="12" customFormat="1" ht="22.8" customHeight="1">
      <c r="A302" s="12"/>
      <c r="B302" s="199"/>
      <c r="C302" s="200"/>
      <c r="D302" s="201" t="s">
        <v>75</v>
      </c>
      <c r="E302" s="213" t="s">
        <v>525</v>
      </c>
      <c r="F302" s="213" t="s">
        <v>526</v>
      </c>
      <c r="G302" s="200"/>
      <c r="H302" s="200"/>
      <c r="I302" s="203"/>
      <c r="J302" s="214">
        <f>BK302</f>
        <v>0</v>
      </c>
      <c r="K302" s="200"/>
      <c r="L302" s="205"/>
      <c r="M302" s="206"/>
      <c r="N302" s="207"/>
      <c r="O302" s="207"/>
      <c r="P302" s="208">
        <f>SUM(P303:P320)</f>
        <v>0</v>
      </c>
      <c r="Q302" s="207"/>
      <c r="R302" s="208">
        <f>SUM(R303:R320)</f>
        <v>0.18698995000000002</v>
      </c>
      <c r="S302" s="207"/>
      <c r="T302" s="209">
        <f>SUM(T303:T320)</f>
        <v>0.091893000000000002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10" t="s">
        <v>140</v>
      </c>
      <c r="AT302" s="211" t="s">
        <v>75</v>
      </c>
      <c r="AU302" s="211" t="s">
        <v>84</v>
      </c>
      <c r="AY302" s="210" t="s">
        <v>132</v>
      </c>
      <c r="BK302" s="212">
        <f>SUM(BK303:BK320)</f>
        <v>0</v>
      </c>
    </row>
    <row r="303" s="2" customFormat="1" ht="24.15" customHeight="1">
      <c r="A303" s="38"/>
      <c r="B303" s="39"/>
      <c r="C303" s="215" t="s">
        <v>527</v>
      </c>
      <c r="D303" s="215" t="s">
        <v>135</v>
      </c>
      <c r="E303" s="216" t="s">
        <v>528</v>
      </c>
      <c r="F303" s="217" t="s">
        <v>529</v>
      </c>
      <c r="G303" s="218" t="s">
        <v>147</v>
      </c>
      <c r="H303" s="219">
        <v>23.489000000000001</v>
      </c>
      <c r="I303" s="220"/>
      <c r="J303" s="221">
        <f>ROUND(I303*H303,2)</f>
        <v>0</v>
      </c>
      <c r="K303" s="222"/>
      <c r="L303" s="44"/>
      <c r="M303" s="223" t="s">
        <v>1</v>
      </c>
      <c r="N303" s="224" t="s">
        <v>42</v>
      </c>
      <c r="O303" s="91"/>
      <c r="P303" s="225">
        <f>O303*H303</f>
        <v>0</v>
      </c>
      <c r="Q303" s="225">
        <v>0</v>
      </c>
      <c r="R303" s="225">
        <f>Q303*H303</f>
        <v>0</v>
      </c>
      <c r="S303" s="225">
        <v>0</v>
      </c>
      <c r="T303" s="22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7" t="s">
        <v>223</v>
      </c>
      <c r="AT303" s="227" t="s">
        <v>135</v>
      </c>
      <c r="AU303" s="227" t="s">
        <v>140</v>
      </c>
      <c r="AY303" s="17" t="s">
        <v>132</v>
      </c>
      <c r="BE303" s="228">
        <f>IF(N303="základní",J303,0)</f>
        <v>0</v>
      </c>
      <c r="BF303" s="228">
        <f>IF(N303="snížená",J303,0)</f>
        <v>0</v>
      </c>
      <c r="BG303" s="228">
        <f>IF(N303="zákl. přenesená",J303,0)</f>
        <v>0</v>
      </c>
      <c r="BH303" s="228">
        <f>IF(N303="sníž. přenesená",J303,0)</f>
        <v>0</v>
      </c>
      <c r="BI303" s="228">
        <f>IF(N303="nulová",J303,0)</f>
        <v>0</v>
      </c>
      <c r="BJ303" s="17" t="s">
        <v>140</v>
      </c>
      <c r="BK303" s="228">
        <f>ROUND(I303*H303,2)</f>
        <v>0</v>
      </c>
      <c r="BL303" s="17" t="s">
        <v>223</v>
      </c>
      <c r="BM303" s="227" t="s">
        <v>530</v>
      </c>
    </row>
    <row r="304" s="13" customFormat="1">
      <c r="A304" s="13"/>
      <c r="B304" s="229"/>
      <c r="C304" s="230"/>
      <c r="D304" s="231" t="s">
        <v>149</v>
      </c>
      <c r="E304" s="232" t="s">
        <v>1</v>
      </c>
      <c r="F304" s="233" t="s">
        <v>531</v>
      </c>
      <c r="G304" s="230"/>
      <c r="H304" s="234">
        <v>23.489000000000001</v>
      </c>
      <c r="I304" s="235"/>
      <c r="J304" s="230"/>
      <c r="K304" s="230"/>
      <c r="L304" s="236"/>
      <c r="M304" s="237"/>
      <c r="N304" s="238"/>
      <c r="O304" s="238"/>
      <c r="P304" s="238"/>
      <c r="Q304" s="238"/>
      <c r="R304" s="238"/>
      <c r="S304" s="238"/>
      <c r="T304" s="23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0" t="s">
        <v>149</v>
      </c>
      <c r="AU304" s="240" t="s">
        <v>140</v>
      </c>
      <c r="AV304" s="13" t="s">
        <v>140</v>
      </c>
      <c r="AW304" s="13" t="s">
        <v>32</v>
      </c>
      <c r="AX304" s="13" t="s">
        <v>84</v>
      </c>
      <c r="AY304" s="240" t="s">
        <v>132</v>
      </c>
    </row>
    <row r="305" s="2" customFormat="1" ht="16.5" customHeight="1">
      <c r="A305" s="38"/>
      <c r="B305" s="39"/>
      <c r="C305" s="215" t="s">
        <v>532</v>
      </c>
      <c r="D305" s="215" t="s">
        <v>135</v>
      </c>
      <c r="E305" s="216" t="s">
        <v>533</v>
      </c>
      <c r="F305" s="217" t="s">
        <v>534</v>
      </c>
      <c r="G305" s="218" t="s">
        <v>147</v>
      </c>
      <c r="H305" s="219">
        <v>23.489000000000001</v>
      </c>
      <c r="I305" s="220"/>
      <c r="J305" s="221">
        <f>ROUND(I305*H305,2)</f>
        <v>0</v>
      </c>
      <c r="K305" s="222"/>
      <c r="L305" s="44"/>
      <c r="M305" s="223" t="s">
        <v>1</v>
      </c>
      <c r="N305" s="224" t="s">
        <v>42</v>
      </c>
      <c r="O305" s="91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7" t="s">
        <v>223</v>
      </c>
      <c r="AT305" s="227" t="s">
        <v>135</v>
      </c>
      <c r="AU305" s="227" t="s">
        <v>140</v>
      </c>
      <c r="AY305" s="17" t="s">
        <v>132</v>
      </c>
      <c r="BE305" s="228">
        <f>IF(N305="základní",J305,0)</f>
        <v>0</v>
      </c>
      <c r="BF305" s="228">
        <f>IF(N305="snížená",J305,0)</f>
        <v>0</v>
      </c>
      <c r="BG305" s="228">
        <f>IF(N305="zákl. přenesená",J305,0)</f>
        <v>0</v>
      </c>
      <c r="BH305" s="228">
        <f>IF(N305="sníž. přenesená",J305,0)</f>
        <v>0</v>
      </c>
      <c r="BI305" s="228">
        <f>IF(N305="nulová",J305,0)</f>
        <v>0</v>
      </c>
      <c r="BJ305" s="17" t="s">
        <v>140</v>
      </c>
      <c r="BK305" s="228">
        <f>ROUND(I305*H305,2)</f>
        <v>0</v>
      </c>
      <c r="BL305" s="17" t="s">
        <v>223</v>
      </c>
      <c r="BM305" s="227" t="s">
        <v>535</v>
      </c>
    </row>
    <row r="306" s="2" customFormat="1" ht="24.15" customHeight="1">
      <c r="A306" s="38"/>
      <c r="B306" s="39"/>
      <c r="C306" s="215" t="s">
        <v>536</v>
      </c>
      <c r="D306" s="215" t="s">
        <v>135</v>
      </c>
      <c r="E306" s="216" t="s">
        <v>537</v>
      </c>
      <c r="F306" s="217" t="s">
        <v>538</v>
      </c>
      <c r="G306" s="218" t="s">
        <v>147</v>
      </c>
      <c r="H306" s="219">
        <v>23.489000000000001</v>
      </c>
      <c r="I306" s="220"/>
      <c r="J306" s="221">
        <f>ROUND(I306*H306,2)</f>
        <v>0</v>
      </c>
      <c r="K306" s="222"/>
      <c r="L306" s="44"/>
      <c r="M306" s="223" t="s">
        <v>1</v>
      </c>
      <c r="N306" s="224" t="s">
        <v>42</v>
      </c>
      <c r="O306" s="91"/>
      <c r="P306" s="225">
        <f>O306*H306</f>
        <v>0</v>
      </c>
      <c r="Q306" s="225">
        <v>6.9999999999999994E-05</v>
      </c>
      <c r="R306" s="225">
        <f>Q306*H306</f>
        <v>0.00164423</v>
      </c>
      <c r="S306" s="225">
        <v>0</v>
      </c>
      <c r="T306" s="22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7" t="s">
        <v>223</v>
      </c>
      <c r="AT306" s="227" t="s">
        <v>135</v>
      </c>
      <c r="AU306" s="227" t="s">
        <v>140</v>
      </c>
      <c r="AY306" s="17" t="s">
        <v>132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7" t="s">
        <v>140</v>
      </c>
      <c r="BK306" s="228">
        <f>ROUND(I306*H306,2)</f>
        <v>0</v>
      </c>
      <c r="BL306" s="17" t="s">
        <v>223</v>
      </c>
      <c r="BM306" s="227" t="s">
        <v>539</v>
      </c>
    </row>
    <row r="307" s="2" customFormat="1" ht="24.15" customHeight="1">
      <c r="A307" s="38"/>
      <c r="B307" s="39"/>
      <c r="C307" s="215" t="s">
        <v>540</v>
      </c>
      <c r="D307" s="215" t="s">
        <v>135</v>
      </c>
      <c r="E307" s="216" t="s">
        <v>541</v>
      </c>
      <c r="F307" s="217" t="s">
        <v>542</v>
      </c>
      <c r="G307" s="218" t="s">
        <v>147</v>
      </c>
      <c r="H307" s="219">
        <v>23.489000000000001</v>
      </c>
      <c r="I307" s="220"/>
      <c r="J307" s="221">
        <f>ROUND(I307*H307,2)</f>
        <v>0</v>
      </c>
      <c r="K307" s="222"/>
      <c r="L307" s="44"/>
      <c r="M307" s="223" t="s">
        <v>1</v>
      </c>
      <c r="N307" s="224" t="s">
        <v>42</v>
      </c>
      <c r="O307" s="91"/>
      <c r="P307" s="225">
        <f>O307*H307</f>
        <v>0</v>
      </c>
      <c r="Q307" s="225">
        <v>0.0075799999999999999</v>
      </c>
      <c r="R307" s="225">
        <f>Q307*H307</f>
        <v>0.17804662000000002</v>
      </c>
      <c r="S307" s="225">
        <v>0</v>
      </c>
      <c r="T307" s="22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7" t="s">
        <v>223</v>
      </c>
      <c r="AT307" s="227" t="s">
        <v>135</v>
      </c>
      <c r="AU307" s="227" t="s">
        <v>140</v>
      </c>
      <c r="AY307" s="17" t="s">
        <v>132</v>
      </c>
      <c r="BE307" s="228">
        <f>IF(N307="základní",J307,0)</f>
        <v>0</v>
      </c>
      <c r="BF307" s="228">
        <f>IF(N307="snížená",J307,0)</f>
        <v>0</v>
      </c>
      <c r="BG307" s="228">
        <f>IF(N307="zákl. přenesená",J307,0)</f>
        <v>0</v>
      </c>
      <c r="BH307" s="228">
        <f>IF(N307="sníž. přenesená",J307,0)</f>
        <v>0</v>
      </c>
      <c r="BI307" s="228">
        <f>IF(N307="nulová",J307,0)</f>
        <v>0</v>
      </c>
      <c r="BJ307" s="17" t="s">
        <v>140</v>
      </c>
      <c r="BK307" s="228">
        <f>ROUND(I307*H307,2)</f>
        <v>0</v>
      </c>
      <c r="BL307" s="17" t="s">
        <v>223</v>
      </c>
      <c r="BM307" s="227" t="s">
        <v>543</v>
      </c>
    </row>
    <row r="308" s="2" customFormat="1" ht="24.15" customHeight="1">
      <c r="A308" s="38"/>
      <c r="B308" s="39"/>
      <c r="C308" s="215" t="s">
        <v>544</v>
      </c>
      <c r="D308" s="215" t="s">
        <v>135</v>
      </c>
      <c r="E308" s="216" t="s">
        <v>545</v>
      </c>
      <c r="F308" s="217" t="s">
        <v>546</v>
      </c>
      <c r="G308" s="218" t="s">
        <v>147</v>
      </c>
      <c r="H308" s="219">
        <v>27.221</v>
      </c>
      <c r="I308" s="220"/>
      <c r="J308" s="221">
        <f>ROUND(I308*H308,2)</f>
        <v>0</v>
      </c>
      <c r="K308" s="222"/>
      <c r="L308" s="44"/>
      <c r="M308" s="223" t="s">
        <v>1</v>
      </c>
      <c r="N308" s="224" t="s">
        <v>42</v>
      </c>
      <c r="O308" s="91"/>
      <c r="P308" s="225">
        <f>O308*H308</f>
        <v>0</v>
      </c>
      <c r="Q308" s="225">
        <v>0</v>
      </c>
      <c r="R308" s="225">
        <f>Q308*H308</f>
        <v>0</v>
      </c>
      <c r="S308" s="225">
        <v>0.0030000000000000001</v>
      </c>
      <c r="T308" s="226">
        <f>S308*H308</f>
        <v>0.081662999999999999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7" t="s">
        <v>223</v>
      </c>
      <c r="AT308" s="227" t="s">
        <v>135</v>
      </c>
      <c r="AU308" s="227" t="s">
        <v>140</v>
      </c>
      <c r="AY308" s="17" t="s">
        <v>132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17" t="s">
        <v>140</v>
      </c>
      <c r="BK308" s="228">
        <f>ROUND(I308*H308,2)</f>
        <v>0</v>
      </c>
      <c r="BL308" s="17" t="s">
        <v>223</v>
      </c>
      <c r="BM308" s="227" t="s">
        <v>547</v>
      </c>
    </row>
    <row r="309" s="13" customFormat="1">
      <c r="A309" s="13"/>
      <c r="B309" s="229"/>
      <c r="C309" s="230"/>
      <c r="D309" s="231" t="s">
        <v>149</v>
      </c>
      <c r="E309" s="232" t="s">
        <v>1</v>
      </c>
      <c r="F309" s="233" t="s">
        <v>548</v>
      </c>
      <c r="G309" s="230"/>
      <c r="H309" s="234">
        <v>27.221</v>
      </c>
      <c r="I309" s="235"/>
      <c r="J309" s="230"/>
      <c r="K309" s="230"/>
      <c r="L309" s="236"/>
      <c r="M309" s="237"/>
      <c r="N309" s="238"/>
      <c r="O309" s="238"/>
      <c r="P309" s="238"/>
      <c r="Q309" s="238"/>
      <c r="R309" s="238"/>
      <c r="S309" s="238"/>
      <c r="T309" s="23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0" t="s">
        <v>149</v>
      </c>
      <c r="AU309" s="240" t="s">
        <v>140</v>
      </c>
      <c r="AV309" s="13" t="s">
        <v>140</v>
      </c>
      <c r="AW309" s="13" t="s">
        <v>32</v>
      </c>
      <c r="AX309" s="13" t="s">
        <v>84</v>
      </c>
      <c r="AY309" s="240" t="s">
        <v>132</v>
      </c>
    </row>
    <row r="310" s="2" customFormat="1" ht="24.15" customHeight="1">
      <c r="A310" s="38"/>
      <c r="B310" s="39"/>
      <c r="C310" s="215" t="s">
        <v>549</v>
      </c>
      <c r="D310" s="215" t="s">
        <v>135</v>
      </c>
      <c r="E310" s="216" t="s">
        <v>550</v>
      </c>
      <c r="F310" s="217" t="s">
        <v>551</v>
      </c>
      <c r="G310" s="218" t="s">
        <v>363</v>
      </c>
      <c r="H310" s="219">
        <v>15</v>
      </c>
      <c r="I310" s="220"/>
      <c r="J310" s="221">
        <f>ROUND(I310*H310,2)</f>
        <v>0</v>
      </c>
      <c r="K310" s="222"/>
      <c r="L310" s="44"/>
      <c r="M310" s="223" t="s">
        <v>1</v>
      </c>
      <c r="N310" s="224" t="s">
        <v>42</v>
      </c>
      <c r="O310" s="91"/>
      <c r="P310" s="225">
        <f>O310*H310</f>
        <v>0</v>
      </c>
      <c r="Q310" s="225">
        <v>0</v>
      </c>
      <c r="R310" s="225">
        <f>Q310*H310</f>
        <v>0</v>
      </c>
      <c r="S310" s="225">
        <v>0</v>
      </c>
      <c r="T310" s="226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7" t="s">
        <v>223</v>
      </c>
      <c r="AT310" s="227" t="s">
        <v>135</v>
      </c>
      <c r="AU310" s="227" t="s">
        <v>140</v>
      </c>
      <c r="AY310" s="17" t="s">
        <v>132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17" t="s">
        <v>140</v>
      </c>
      <c r="BK310" s="228">
        <f>ROUND(I310*H310,2)</f>
        <v>0</v>
      </c>
      <c r="BL310" s="17" t="s">
        <v>223</v>
      </c>
      <c r="BM310" s="227" t="s">
        <v>552</v>
      </c>
    </row>
    <row r="311" s="2" customFormat="1" ht="21.75" customHeight="1">
      <c r="A311" s="38"/>
      <c r="B311" s="39"/>
      <c r="C311" s="215" t="s">
        <v>553</v>
      </c>
      <c r="D311" s="215" t="s">
        <v>135</v>
      </c>
      <c r="E311" s="216" t="s">
        <v>554</v>
      </c>
      <c r="F311" s="217" t="s">
        <v>555</v>
      </c>
      <c r="G311" s="218" t="s">
        <v>147</v>
      </c>
      <c r="H311" s="219">
        <v>23.489000000000001</v>
      </c>
      <c r="I311" s="220"/>
      <c r="J311" s="221">
        <f>ROUND(I311*H311,2)</f>
        <v>0</v>
      </c>
      <c r="K311" s="222"/>
      <c r="L311" s="44"/>
      <c r="M311" s="223" t="s">
        <v>1</v>
      </c>
      <c r="N311" s="224" t="s">
        <v>42</v>
      </c>
      <c r="O311" s="91"/>
      <c r="P311" s="225">
        <f>O311*H311</f>
        <v>0</v>
      </c>
      <c r="Q311" s="225">
        <v>0.00029999999999999997</v>
      </c>
      <c r="R311" s="225">
        <f>Q311*H311</f>
        <v>0.0070466999999999995</v>
      </c>
      <c r="S311" s="225">
        <v>0</v>
      </c>
      <c r="T311" s="22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7" t="s">
        <v>223</v>
      </c>
      <c r="AT311" s="227" t="s">
        <v>135</v>
      </c>
      <c r="AU311" s="227" t="s">
        <v>140</v>
      </c>
      <c r="AY311" s="17" t="s">
        <v>132</v>
      </c>
      <c r="BE311" s="228">
        <f>IF(N311="základní",J311,0)</f>
        <v>0</v>
      </c>
      <c r="BF311" s="228">
        <f>IF(N311="snížená",J311,0)</f>
        <v>0</v>
      </c>
      <c r="BG311" s="228">
        <f>IF(N311="zákl. přenesená",J311,0)</f>
        <v>0</v>
      </c>
      <c r="BH311" s="228">
        <f>IF(N311="sníž. přenesená",J311,0)</f>
        <v>0</v>
      </c>
      <c r="BI311" s="228">
        <f>IF(N311="nulová",J311,0)</f>
        <v>0</v>
      </c>
      <c r="BJ311" s="17" t="s">
        <v>140</v>
      </c>
      <c r="BK311" s="228">
        <f>ROUND(I311*H311,2)</f>
        <v>0</v>
      </c>
      <c r="BL311" s="17" t="s">
        <v>223</v>
      </c>
      <c r="BM311" s="227" t="s">
        <v>556</v>
      </c>
    </row>
    <row r="312" s="2" customFormat="1" ht="24.15" customHeight="1">
      <c r="A312" s="38"/>
      <c r="B312" s="39"/>
      <c r="C312" s="263" t="s">
        <v>557</v>
      </c>
      <c r="D312" s="263" t="s">
        <v>329</v>
      </c>
      <c r="E312" s="264" t="s">
        <v>558</v>
      </c>
      <c r="F312" s="265" t="s">
        <v>559</v>
      </c>
      <c r="G312" s="266" t="s">
        <v>147</v>
      </c>
      <c r="H312" s="267">
        <v>25.850000000000001</v>
      </c>
      <c r="I312" s="268"/>
      <c r="J312" s="269">
        <f>ROUND(I312*H312,2)</f>
        <v>0</v>
      </c>
      <c r="K312" s="270"/>
      <c r="L312" s="271"/>
      <c r="M312" s="272" t="s">
        <v>1</v>
      </c>
      <c r="N312" s="273" t="s">
        <v>42</v>
      </c>
      <c r="O312" s="91"/>
      <c r="P312" s="225">
        <f>O312*H312</f>
        <v>0</v>
      </c>
      <c r="Q312" s="225">
        <v>0</v>
      </c>
      <c r="R312" s="225">
        <f>Q312*H312</f>
        <v>0</v>
      </c>
      <c r="S312" s="225">
        <v>0</v>
      </c>
      <c r="T312" s="22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7" t="s">
        <v>297</v>
      </c>
      <c r="AT312" s="227" t="s">
        <v>329</v>
      </c>
      <c r="AU312" s="227" t="s">
        <v>140</v>
      </c>
      <c r="AY312" s="17" t="s">
        <v>132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17" t="s">
        <v>140</v>
      </c>
      <c r="BK312" s="228">
        <f>ROUND(I312*H312,2)</f>
        <v>0</v>
      </c>
      <c r="BL312" s="17" t="s">
        <v>223</v>
      </c>
      <c r="BM312" s="227" t="s">
        <v>560</v>
      </c>
    </row>
    <row r="313" s="13" customFormat="1">
      <c r="A313" s="13"/>
      <c r="B313" s="229"/>
      <c r="C313" s="230"/>
      <c r="D313" s="231" t="s">
        <v>149</v>
      </c>
      <c r="E313" s="232" t="s">
        <v>1</v>
      </c>
      <c r="F313" s="233" t="s">
        <v>561</v>
      </c>
      <c r="G313" s="230"/>
      <c r="H313" s="234">
        <v>25.850000000000001</v>
      </c>
      <c r="I313" s="235"/>
      <c r="J313" s="230"/>
      <c r="K313" s="230"/>
      <c r="L313" s="236"/>
      <c r="M313" s="237"/>
      <c r="N313" s="238"/>
      <c r="O313" s="238"/>
      <c r="P313" s="238"/>
      <c r="Q313" s="238"/>
      <c r="R313" s="238"/>
      <c r="S313" s="238"/>
      <c r="T313" s="23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0" t="s">
        <v>149</v>
      </c>
      <c r="AU313" s="240" t="s">
        <v>140</v>
      </c>
      <c r="AV313" s="13" t="s">
        <v>140</v>
      </c>
      <c r="AW313" s="13" t="s">
        <v>32</v>
      </c>
      <c r="AX313" s="13" t="s">
        <v>84</v>
      </c>
      <c r="AY313" s="240" t="s">
        <v>132</v>
      </c>
    </row>
    <row r="314" s="2" customFormat="1" ht="21.75" customHeight="1">
      <c r="A314" s="38"/>
      <c r="B314" s="39"/>
      <c r="C314" s="215" t="s">
        <v>562</v>
      </c>
      <c r="D314" s="215" t="s">
        <v>135</v>
      </c>
      <c r="E314" s="216" t="s">
        <v>563</v>
      </c>
      <c r="F314" s="217" t="s">
        <v>564</v>
      </c>
      <c r="G314" s="218" t="s">
        <v>363</v>
      </c>
      <c r="H314" s="219">
        <v>34.100000000000001</v>
      </c>
      <c r="I314" s="220"/>
      <c r="J314" s="221">
        <f>ROUND(I314*H314,2)</f>
        <v>0</v>
      </c>
      <c r="K314" s="222"/>
      <c r="L314" s="44"/>
      <c r="M314" s="223" t="s">
        <v>1</v>
      </c>
      <c r="N314" s="224" t="s">
        <v>42</v>
      </c>
      <c r="O314" s="91"/>
      <c r="P314" s="225">
        <f>O314*H314</f>
        <v>0</v>
      </c>
      <c r="Q314" s="225">
        <v>0</v>
      </c>
      <c r="R314" s="225">
        <f>Q314*H314</f>
        <v>0</v>
      </c>
      <c r="S314" s="225">
        <v>0.00029999999999999997</v>
      </c>
      <c r="T314" s="226">
        <f>S314*H314</f>
        <v>0.01023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7" t="s">
        <v>223</v>
      </c>
      <c r="AT314" s="227" t="s">
        <v>135</v>
      </c>
      <c r="AU314" s="227" t="s">
        <v>140</v>
      </c>
      <c r="AY314" s="17" t="s">
        <v>132</v>
      </c>
      <c r="BE314" s="228">
        <f>IF(N314="základní",J314,0)</f>
        <v>0</v>
      </c>
      <c r="BF314" s="228">
        <f>IF(N314="snížená",J314,0)</f>
        <v>0</v>
      </c>
      <c r="BG314" s="228">
        <f>IF(N314="zákl. přenesená",J314,0)</f>
        <v>0</v>
      </c>
      <c r="BH314" s="228">
        <f>IF(N314="sníž. přenesená",J314,0)</f>
        <v>0</v>
      </c>
      <c r="BI314" s="228">
        <f>IF(N314="nulová",J314,0)</f>
        <v>0</v>
      </c>
      <c r="BJ314" s="17" t="s">
        <v>140</v>
      </c>
      <c r="BK314" s="228">
        <f>ROUND(I314*H314,2)</f>
        <v>0</v>
      </c>
      <c r="BL314" s="17" t="s">
        <v>223</v>
      </c>
      <c r="BM314" s="227" t="s">
        <v>565</v>
      </c>
    </row>
    <row r="315" s="13" customFormat="1">
      <c r="A315" s="13"/>
      <c r="B315" s="229"/>
      <c r="C315" s="230"/>
      <c r="D315" s="231" t="s">
        <v>149</v>
      </c>
      <c r="E315" s="232" t="s">
        <v>1</v>
      </c>
      <c r="F315" s="233" t="s">
        <v>566</v>
      </c>
      <c r="G315" s="230"/>
      <c r="H315" s="234">
        <v>34.100000000000001</v>
      </c>
      <c r="I315" s="235"/>
      <c r="J315" s="230"/>
      <c r="K315" s="230"/>
      <c r="L315" s="236"/>
      <c r="M315" s="237"/>
      <c r="N315" s="238"/>
      <c r="O315" s="238"/>
      <c r="P315" s="238"/>
      <c r="Q315" s="238"/>
      <c r="R315" s="238"/>
      <c r="S315" s="238"/>
      <c r="T315" s="23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0" t="s">
        <v>149</v>
      </c>
      <c r="AU315" s="240" t="s">
        <v>140</v>
      </c>
      <c r="AV315" s="13" t="s">
        <v>140</v>
      </c>
      <c r="AW315" s="13" t="s">
        <v>32</v>
      </c>
      <c r="AX315" s="13" t="s">
        <v>84</v>
      </c>
      <c r="AY315" s="240" t="s">
        <v>132</v>
      </c>
    </row>
    <row r="316" s="2" customFormat="1" ht="16.5" customHeight="1">
      <c r="A316" s="38"/>
      <c r="B316" s="39"/>
      <c r="C316" s="215" t="s">
        <v>567</v>
      </c>
      <c r="D316" s="215" t="s">
        <v>135</v>
      </c>
      <c r="E316" s="216" t="s">
        <v>568</v>
      </c>
      <c r="F316" s="217" t="s">
        <v>569</v>
      </c>
      <c r="G316" s="218" t="s">
        <v>363</v>
      </c>
      <c r="H316" s="219">
        <v>25.239999999999998</v>
      </c>
      <c r="I316" s="220"/>
      <c r="J316" s="221">
        <f>ROUND(I316*H316,2)</f>
        <v>0</v>
      </c>
      <c r="K316" s="222"/>
      <c r="L316" s="44"/>
      <c r="M316" s="223" t="s">
        <v>1</v>
      </c>
      <c r="N316" s="224" t="s">
        <v>42</v>
      </c>
      <c r="O316" s="91"/>
      <c r="P316" s="225">
        <f>O316*H316</f>
        <v>0</v>
      </c>
      <c r="Q316" s="225">
        <v>1.0000000000000001E-05</v>
      </c>
      <c r="R316" s="225">
        <f>Q316*H316</f>
        <v>0.00025240000000000001</v>
      </c>
      <c r="S316" s="225">
        <v>0</v>
      </c>
      <c r="T316" s="22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7" t="s">
        <v>223</v>
      </c>
      <c r="AT316" s="227" t="s">
        <v>135</v>
      </c>
      <c r="AU316" s="227" t="s">
        <v>140</v>
      </c>
      <c r="AY316" s="17" t="s">
        <v>132</v>
      </c>
      <c r="BE316" s="228">
        <f>IF(N316="základní",J316,0)</f>
        <v>0</v>
      </c>
      <c r="BF316" s="228">
        <f>IF(N316="snížená",J316,0)</f>
        <v>0</v>
      </c>
      <c r="BG316" s="228">
        <f>IF(N316="zákl. přenesená",J316,0)</f>
        <v>0</v>
      </c>
      <c r="BH316" s="228">
        <f>IF(N316="sníž. přenesená",J316,0)</f>
        <v>0</v>
      </c>
      <c r="BI316" s="228">
        <f>IF(N316="nulová",J316,0)</f>
        <v>0</v>
      </c>
      <c r="BJ316" s="17" t="s">
        <v>140</v>
      </c>
      <c r="BK316" s="228">
        <f>ROUND(I316*H316,2)</f>
        <v>0</v>
      </c>
      <c r="BL316" s="17" t="s">
        <v>223</v>
      </c>
      <c r="BM316" s="227" t="s">
        <v>570</v>
      </c>
    </row>
    <row r="317" s="13" customFormat="1">
      <c r="A317" s="13"/>
      <c r="B317" s="229"/>
      <c r="C317" s="230"/>
      <c r="D317" s="231" t="s">
        <v>149</v>
      </c>
      <c r="E317" s="232" t="s">
        <v>1</v>
      </c>
      <c r="F317" s="233" t="s">
        <v>571</v>
      </c>
      <c r="G317" s="230"/>
      <c r="H317" s="234">
        <v>25.239999999999998</v>
      </c>
      <c r="I317" s="235"/>
      <c r="J317" s="230"/>
      <c r="K317" s="230"/>
      <c r="L317" s="236"/>
      <c r="M317" s="237"/>
      <c r="N317" s="238"/>
      <c r="O317" s="238"/>
      <c r="P317" s="238"/>
      <c r="Q317" s="238"/>
      <c r="R317" s="238"/>
      <c r="S317" s="238"/>
      <c r="T317" s="23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0" t="s">
        <v>149</v>
      </c>
      <c r="AU317" s="240" t="s">
        <v>140</v>
      </c>
      <c r="AV317" s="13" t="s">
        <v>140</v>
      </c>
      <c r="AW317" s="13" t="s">
        <v>32</v>
      </c>
      <c r="AX317" s="13" t="s">
        <v>84</v>
      </c>
      <c r="AY317" s="240" t="s">
        <v>132</v>
      </c>
    </row>
    <row r="318" s="2" customFormat="1" ht="16.5" customHeight="1">
      <c r="A318" s="38"/>
      <c r="B318" s="39"/>
      <c r="C318" s="263" t="s">
        <v>572</v>
      </c>
      <c r="D318" s="263" t="s">
        <v>329</v>
      </c>
      <c r="E318" s="264" t="s">
        <v>573</v>
      </c>
      <c r="F318" s="265" t="s">
        <v>574</v>
      </c>
      <c r="G318" s="266" t="s">
        <v>363</v>
      </c>
      <c r="H318" s="267">
        <v>27.763999999999999</v>
      </c>
      <c r="I318" s="268"/>
      <c r="J318" s="269">
        <f>ROUND(I318*H318,2)</f>
        <v>0</v>
      </c>
      <c r="K318" s="270"/>
      <c r="L318" s="271"/>
      <c r="M318" s="272" t="s">
        <v>1</v>
      </c>
      <c r="N318" s="273" t="s">
        <v>42</v>
      </c>
      <c r="O318" s="91"/>
      <c r="P318" s="225">
        <f>O318*H318</f>
        <v>0</v>
      </c>
      <c r="Q318" s="225">
        <v>0</v>
      </c>
      <c r="R318" s="225">
        <f>Q318*H318</f>
        <v>0</v>
      </c>
      <c r="S318" s="225">
        <v>0</v>
      </c>
      <c r="T318" s="22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7" t="s">
        <v>297</v>
      </c>
      <c r="AT318" s="227" t="s">
        <v>329</v>
      </c>
      <c r="AU318" s="227" t="s">
        <v>140</v>
      </c>
      <c r="AY318" s="17" t="s">
        <v>132</v>
      </c>
      <c r="BE318" s="228">
        <f>IF(N318="základní",J318,0)</f>
        <v>0</v>
      </c>
      <c r="BF318" s="228">
        <f>IF(N318="snížená",J318,0)</f>
        <v>0</v>
      </c>
      <c r="BG318" s="228">
        <f>IF(N318="zákl. přenesená",J318,0)</f>
        <v>0</v>
      </c>
      <c r="BH318" s="228">
        <f>IF(N318="sníž. přenesená",J318,0)</f>
        <v>0</v>
      </c>
      <c r="BI318" s="228">
        <f>IF(N318="nulová",J318,0)</f>
        <v>0</v>
      </c>
      <c r="BJ318" s="17" t="s">
        <v>140</v>
      </c>
      <c r="BK318" s="228">
        <f>ROUND(I318*H318,2)</f>
        <v>0</v>
      </c>
      <c r="BL318" s="17" t="s">
        <v>223</v>
      </c>
      <c r="BM318" s="227" t="s">
        <v>575</v>
      </c>
    </row>
    <row r="319" s="13" customFormat="1">
      <c r="A319" s="13"/>
      <c r="B319" s="229"/>
      <c r="C319" s="230"/>
      <c r="D319" s="231" t="s">
        <v>149</v>
      </c>
      <c r="E319" s="232" t="s">
        <v>1</v>
      </c>
      <c r="F319" s="233" t="s">
        <v>576</v>
      </c>
      <c r="G319" s="230"/>
      <c r="H319" s="234">
        <v>27.763999999999999</v>
      </c>
      <c r="I319" s="235"/>
      <c r="J319" s="230"/>
      <c r="K319" s="230"/>
      <c r="L319" s="236"/>
      <c r="M319" s="237"/>
      <c r="N319" s="238"/>
      <c r="O319" s="238"/>
      <c r="P319" s="238"/>
      <c r="Q319" s="238"/>
      <c r="R319" s="238"/>
      <c r="S319" s="238"/>
      <c r="T319" s="23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0" t="s">
        <v>149</v>
      </c>
      <c r="AU319" s="240" t="s">
        <v>140</v>
      </c>
      <c r="AV319" s="13" t="s">
        <v>140</v>
      </c>
      <c r="AW319" s="13" t="s">
        <v>32</v>
      </c>
      <c r="AX319" s="13" t="s">
        <v>84</v>
      </c>
      <c r="AY319" s="240" t="s">
        <v>132</v>
      </c>
    </row>
    <row r="320" s="2" customFormat="1" ht="24.15" customHeight="1">
      <c r="A320" s="38"/>
      <c r="B320" s="39"/>
      <c r="C320" s="215" t="s">
        <v>577</v>
      </c>
      <c r="D320" s="215" t="s">
        <v>135</v>
      </c>
      <c r="E320" s="216" t="s">
        <v>578</v>
      </c>
      <c r="F320" s="217" t="s">
        <v>579</v>
      </c>
      <c r="G320" s="218" t="s">
        <v>313</v>
      </c>
      <c r="H320" s="262"/>
      <c r="I320" s="220"/>
      <c r="J320" s="221">
        <f>ROUND(I320*H320,2)</f>
        <v>0</v>
      </c>
      <c r="K320" s="222"/>
      <c r="L320" s="44"/>
      <c r="M320" s="223" t="s">
        <v>1</v>
      </c>
      <c r="N320" s="224" t="s">
        <v>42</v>
      </c>
      <c r="O320" s="91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7" t="s">
        <v>223</v>
      </c>
      <c r="AT320" s="227" t="s">
        <v>135</v>
      </c>
      <c r="AU320" s="227" t="s">
        <v>140</v>
      </c>
      <c r="AY320" s="17" t="s">
        <v>132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7" t="s">
        <v>140</v>
      </c>
      <c r="BK320" s="228">
        <f>ROUND(I320*H320,2)</f>
        <v>0</v>
      </c>
      <c r="BL320" s="17" t="s">
        <v>223</v>
      </c>
      <c r="BM320" s="227" t="s">
        <v>580</v>
      </c>
    </row>
    <row r="321" s="12" customFormat="1" ht="22.8" customHeight="1">
      <c r="A321" s="12"/>
      <c r="B321" s="199"/>
      <c r="C321" s="200"/>
      <c r="D321" s="201" t="s">
        <v>75</v>
      </c>
      <c r="E321" s="213" t="s">
        <v>581</v>
      </c>
      <c r="F321" s="213" t="s">
        <v>582</v>
      </c>
      <c r="G321" s="200"/>
      <c r="H321" s="200"/>
      <c r="I321" s="203"/>
      <c r="J321" s="214">
        <f>BK321</f>
        <v>0</v>
      </c>
      <c r="K321" s="200"/>
      <c r="L321" s="205"/>
      <c r="M321" s="206"/>
      <c r="N321" s="207"/>
      <c r="O321" s="207"/>
      <c r="P321" s="208">
        <f>SUM(P322:P334)</f>
        <v>0</v>
      </c>
      <c r="Q321" s="207"/>
      <c r="R321" s="208">
        <f>SUM(R322:R334)</f>
        <v>0.11930499999999999</v>
      </c>
      <c r="S321" s="207"/>
      <c r="T321" s="209">
        <f>SUM(T322:T334)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0" t="s">
        <v>140</v>
      </c>
      <c r="AT321" s="211" t="s">
        <v>75</v>
      </c>
      <c r="AU321" s="211" t="s">
        <v>84</v>
      </c>
      <c r="AY321" s="210" t="s">
        <v>132</v>
      </c>
      <c r="BK321" s="212">
        <f>SUM(BK322:BK334)</f>
        <v>0</v>
      </c>
    </row>
    <row r="322" s="2" customFormat="1" ht="16.5" customHeight="1">
      <c r="A322" s="38"/>
      <c r="B322" s="39"/>
      <c r="C322" s="215" t="s">
        <v>583</v>
      </c>
      <c r="D322" s="215" t="s">
        <v>135</v>
      </c>
      <c r="E322" s="216" t="s">
        <v>584</v>
      </c>
      <c r="F322" s="217" t="s">
        <v>585</v>
      </c>
      <c r="G322" s="218" t="s">
        <v>147</v>
      </c>
      <c r="H322" s="219">
        <v>22.300000000000001</v>
      </c>
      <c r="I322" s="220"/>
      <c r="J322" s="221">
        <f>ROUND(I322*H322,2)</f>
        <v>0</v>
      </c>
      <c r="K322" s="222"/>
      <c r="L322" s="44"/>
      <c r="M322" s="223" t="s">
        <v>1</v>
      </c>
      <c r="N322" s="224" t="s">
        <v>42</v>
      </c>
      <c r="O322" s="91"/>
      <c r="P322" s="225">
        <f>O322*H322</f>
        <v>0</v>
      </c>
      <c r="Q322" s="225">
        <v>0.00029999999999999997</v>
      </c>
      <c r="R322" s="225">
        <f>Q322*H322</f>
        <v>0.0066899999999999998</v>
      </c>
      <c r="S322" s="225">
        <v>0</v>
      </c>
      <c r="T322" s="22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7" t="s">
        <v>223</v>
      </c>
      <c r="AT322" s="227" t="s">
        <v>135</v>
      </c>
      <c r="AU322" s="227" t="s">
        <v>140</v>
      </c>
      <c r="AY322" s="17" t="s">
        <v>132</v>
      </c>
      <c r="BE322" s="228">
        <f>IF(N322="základní",J322,0)</f>
        <v>0</v>
      </c>
      <c r="BF322" s="228">
        <f>IF(N322="snížená",J322,0)</f>
        <v>0</v>
      </c>
      <c r="BG322" s="228">
        <f>IF(N322="zákl. přenesená",J322,0)</f>
        <v>0</v>
      </c>
      <c r="BH322" s="228">
        <f>IF(N322="sníž. přenesená",J322,0)</f>
        <v>0</v>
      </c>
      <c r="BI322" s="228">
        <f>IF(N322="nulová",J322,0)</f>
        <v>0</v>
      </c>
      <c r="BJ322" s="17" t="s">
        <v>140</v>
      </c>
      <c r="BK322" s="228">
        <f>ROUND(I322*H322,2)</f>
        <v>0</v>
      </c>
      <c r="BL322" s="17" t="s">
        <v>223</v>
      </c>
      <c r="BM322" s="227" t="s">
        <v>586</v>
      </c>
    </row>
    <row r="323" s="14" customFormat="1">
      <c r="A323" s="14"/>
      <c r="B323" s="241"/>
      <c r="C323" s="242"/>
      <c r="D323" s="231" t="s">
        <v>149</v>
      </c>
      <c r="E323" s="243" t="s">
        <v>1</v>
      </c>
      <c r="F323" s="244" t="s">
        <v>587</v>
      </c>
      <c r="G323" s="242"/>
      <c r="H323" s="243" t="s">
        <v>1</v>
      </c>
      <c r="I323" s="245"/>
      <c r="J323" s="242"/>
      <c r="K323" s="242"/>
      <c r="L323" s="246"/>
      <c r="M323" s="247"/>
      <c r="N323" s="248"/>
      <c r="O323" s="248"/>
      <c r="P323" s="248"/>
      <c r="Q323" s="248"/>
      <c r="R323" s="248"/>
      <c r="S323" s="248"/>
      <c r="T323" s="24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0" t="s">
        <v>149</v>
      </c>
      <c r="AU323" s="250" t="s">
        <v>140</v>
      </c>
      <c r="AV323" s="14" t="s">
        <v>84</v>
      </c>
      <c r="AW323" s="14" t="s">
        <v>32</v>
      </c>
      <c r="AX323" s="14" t="s">
        <v>76</v>
      </c>
      <c r="AY323" s="250" t="s">
        <v>132</v>
      </c>
    </row>
    <row r="324" s="13" customFormat="1">
      <c r="A324" s="13"/>
      <c r="B324" s="229"/>
      <c r="C324" s="230"/>
      <c r="D324" s="231" t="s">
        <v>149</v>
      </c>
      <c r="E324" s="232" t="s">
        <v>1</v>
      </c>
      <c r="F324" s="233" t="s">
        <v>588</v>
      </c>
      <c r="G324" s="230"/>
      <c r="H324" s="234">
        <v>24</v>
      </c>
      <c r="I324" s="235"/>
      <c r="J324" s="230"/>
      <c r="K324" s="230"/>
      <c r="L324" s="236"/>
      <c r="M324" s="237"/>
      <c r="N324" s="238"/>
      <c r="O324" s="238"/>
      <c r="P324" s="238"/>
      <c r="Q324" s="238"/>
      <c r="R324" s="238"/>
      <c r="S324" s="238"/>
      <c r="T324" s="23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0" t="s">
        <v>149</v>
      </c>
      <c r="AU324" s="240" t="s">
        <v>140</v>
      </c>
      <c r="AV324" s="13" t="s">
        <v>140</v>
      </c>
      <c r="AW324" s="13" t="s">
        <v>32</v>
      </c>
      <c r="AX324" s="13" t="s">
        <v>76</v>
      </c>
      <c r="AY324" s="240" t="s">
        <v>132</v>
      </c>
    </row>
    <row r="325" s="13" customFormat="1">
      <c r="A325" s="13"/>
      <c r="B325" s="229"/>
      <c r="C325" s="230"/>
      <c r="D325" s="231" t="s">
        <v>149</v>
      </c>
      <c r="E325" s="232" t="s">
        <v>1</v>
      </c>
      <c r="F325" s="233" t="s">
        <v>589</v>
      </c>
      <c r="G325" s="230"/>
      <c r="H325" s="234">
        <v>-3.1400000000000001</v>
      </c>
      <c r="I325" s="235"/>
      <c r="J325" s="230"/>
      <c r="K325" s="230"/>
      <c r="L325" s="236"/>
      <c r="M325" s="237"/>
      <c r="N325" s="238"/>
      <c r="O325" s="238"/>
      <c r="P325" s="238"/>
      <c r="Q325" s="238"/>
      <c r="R325" s="238"/>
      <c r="S325" s="238"/>
      <c r="T325" s="239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0" t="s">
        <v>149</v>
      </c>
      <c r="AU325" s="240" t="s">
        <v>140</v>
      </c>
      <c r="AV325" s="13" t="s">
        <v>140</v>
      </c>
      <c r="AW325" s="13" t="s">
        <v>32</v>
      </c>
      <c r="AX325" s="13" t="s">
        <v>76</v>
      </c>
      <c r="AY325" s="240" t="s">
        <v>132</v>
      </c>
    </row>
    <row r="326" s="14" customFormat="1">
      <c r="A326" s="14"/>
      <c r="B326" s="241"/>
      <c r="C326" s="242"/>
      <c r="D326" s="231" t="s">
        <v>149</v>
      </c>
      <c r="E326" s="243" t="s">
        <v>1</v>
      </c>
      <c r="F326" s="244" t="s">
        <v>590</v>
      </c>
      <c r="G326" s="242"/>
      <c r="H326" s="243" t="s">
        <v>1</v>
      </c>
      <c r="I326" s="245"/>
      <c r="J326" s="242"/>
      <c r="K326" s="242"/>
      <c r="L326" s="246"/>
      <c r="M326" s="247"/>
      <c r="N326" s="248"/>
      <c r="O326" s="248"/>
      <c r="P326" s="248"/>
      <c r="Q326" s="248"/>
      <c r="R326" s="248"/>
      <c r="S326" s="248"/>
      <c r="T326" s="249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0" t="s">
        <v>149</v>
      </c>
      <c r="AU326" s="250" t="s">
        <v>140</v>
      </c>
      <c r="AV326" s="14" t="s">
        <v>84</v>
      </c>
      <c r="AW326" s="14" t="s">
        <v>32</v>
      </c>
      <c r="AX326" s="14" t="s">
        <v>76</v>
      </c>
      <c r="AY326" s="250" t="s">
        <v>132</v>
      </c>
    </row>
    <row r="327" s="13" customFormat="1">
      <c r="A327" s="13"/>
      <c r="B327" s="229"/>
      <c r="C327" s="230"/>
      <c r="D327" s="231" t="s">
        <v>149</v>
      </c>
      <c r="E327" s="232" t="s">
        <v>1</v>
      </c>
      <c r="F327" s="233" t="s">
        <v>591</v>
      </c>
      <c r="G327" s="230"/>
      <c r="H327" s="234">
        <v>1.44</v>
      </c>
      <c r="I327" s="235"/>
      <c r="J327" s="230"/>
      <c r="K327" s="230"/>
      <c r="L327" s="236"/>
      <c r="M327" s="237"/>
      <c r="N327" s="238"/>
      <c r="O327" s="238"/>
      <c r="P327" s="238"/>
      <c r="Q327" s="238"/>
      <c r="R327" s="238"/>
      <c r="S327" s="238"/>
      <c r="T327" s="23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0" t="s">
        <v>149</v>
      </c>
      <c r="AU327" s="240" t="s">
        <v>140</v>
      </c>
      <c r="AV327" s="13" t="s">
        <v>140</v>
      </c>
      <c r="AW327" s="13" t="s">
        <v>32</v>
      </c>
      <c r="AX327" s="13" t="s">
        <v>76</v>
      </c>
      <c r="AY327" s="240" t="s">
        <v>132</v>
      </c>
    </row>
    <row r="328" s="15" customFormat="1">
      <c r="A328" s="15"/>
      <c r="B328" s="251"/>
      <c r="C328" s="252"/>
      <c r="D328" s="231" t="s">
        <v>149</v>
      </c>
      <c r="E328" s="253" t="s">
        <v>1</v>
      </c>
      <c r="F328" s="254" t="s">
        <v>158</v>
      </c>
      <c r="G328" s="252"/>
      <c r="H328" s="255">
        <v>22.300000000000001</v>
      </c>
      <c r="I328" s="256"/>
      <c r="J328" s="252"/>
      <c r="K328" s="252"/>
      <c r="L328" s="257"/>
      <c r="M328" s="258"/>
      <c r="N328" s="259"/>
      <c r="O328" s="259"/>
      <c r="P328" s="259"/>
      <c r="Q328" s="259"/>
      <c r="R328" s="259"/>
      <c r="S328" s="259"/>
      <c r="T328" s="260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61" t="s">
        <v>149</v>
      </c>
      <c r="AU328" s="261" t="s">
        <v>140</v>
      </c>
      <c r="AV328" s="15" t="s">
        <v>139</v>
      </c>
      <c r="AW328" s="15" t="s">
        <v>32</v>
      </c>
      <c r="AX328" s="15" t="s">
        <v>84</v>
      </c>
      <c r="AY328" s="261" t="s">
        <v>132</v>
      </c>
    </row>
    <row r="329" s="2" customFormat="1" ht="24.15" customHeight="1">
      <c r="A329" s="38"/>
      <c r="B329" s="39"/>
      <c r="C329" s="215" t="s">
        <v>592</v>
      </c>
      <c r="D329" s="215" t="s">
        <v>135</v>
      </c>
      <c r="E329" s="216" t="s">
        <v>593</v>
      </c>
      <c r="F329" s="217" t="s">
        <v>594</v>
      </c>
      <c r="G329" s="218" t="s">
        <v>147</v>
      </c>
      <c r="H329" s="219">
        <v>22.300000000000001</v>
      </c>
      <c r="I329" s="220"/>
      <c r="J329" s="221">
        <f>ROUND(I329*H329,2)</f>
        <v>0</v>
      </c>
      <c r="K329" s="222"/>
      <c r="L329" s="44"/>
      <c r="M329" s="223" t="s">
        <v>1</v>
      </c>
      <c r="N329" s="224" t="s">
        <v>42</v>
      </c>
      <c r="O329" s="91"/>
      <c r="P329" s="225">
        <f>O329*H329</f>
        <v>0</v>
      </c>
      <c r="Q329" s="225">
        <v>0.0050499999999999998</v>
      </c>
      <c r="R329" s="225">
        <f>Q329*H329</f>
        <v>0.11261499999999999</v>
      </c>
      <c r="S329" s="225">
        <v>0</v>
      </c>
      <c r="T329" s="22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7" t="s">
        <v>223</v>
      </c>
      <c r="AT329" s="227" t="s">
        <v>135</v>
      </c>
      <c r="AU329" s="227" t="s">
        <v>140</v>
      </c>
      <c r="AY329" s="17" t="s">
        <v>132</v>
      </c>
      <c r="BE329" s="228">
        <f>IF(N329="základní",J329,0)</f>
        <v>0</v>
      </c>
      <c r="BF329" s="228">
        <f>IF(N329="snížená",J329,0)</f>
        <v>0</v>
      </c>
      <c r="BG329" s="228">
        <f>IF(N329="zákl. přenesená",J329,0)</f>
        <v>0</v>
      </c>
      <c r="BH329" s="228">
        <f>IF(N329="sníž. přenesená",J329,0)</f>
        <v>0</v>
      </c>
      <c r="BI329" s="228">
        <f>IF(N329="nulová",J329,0)</f>
        <v>0</v>
      </c>
      <c r="BJ329" s="17" t="s">
        <v>140</v>
      </c>
      <c r="BK329" s="228">
        <f>ROUND(I329*H329,2)</f>
        <v>0</v>
      </c>
      <c r="BL329" s="17" t="s">
        <v>223</v>
      </c>
      <c r="BM329" s="227" t="s">
        <v>595</v>
      </c>
    </row>
    <row r="330" s="2" customFormat="1" ht="16.5" customHeight="1">
      <c r="A330" s="38"/>
      <c r="B330" s="39"/>
      <c r="C330" s="263" t="s">
        <v>596</v>
      </c>
      <c r="D330" s="263" t="s">
        <v>329</v>
      </c>
      <c r="E330" s="264" t="s">
        <v>597</v>
      </c>
      <c r="F330" s="265" t="s">
        <v>598</v>
      </c>
      <c r="G330" s="266" t="s">
        <v>147</v>
      </c>
      <c r="H330" s="267">
        <v>24.530000000000001</v>
      </c>
      <c r="I330" s="268"/>
      <c r="J330" s="269">
        <f>ROUND(I330*H330,2)</f>
        <v>0</v>
      </c>
      <c r="K330" s="270"/>
      <c r="L330" s="271"/>
      <c r="M330" s="272" t="s">
        <v>1</v>
      </c>
      <c r="N330" s="273" t="s">
        <v>42</v>
      </c>
      <c r="O330" s="91"/>
      <c r="P330" s="225">
        <f>O330*H330</f>
        <v>0</v>
      </c>
      <c r="Q330" s="225">
        <v>0</v>
      </c>
      <c r="R330" s="225">
        <f>Q330*H330</f>
        <v>0</v>
      </c>
      <c r="S330" s="225">
        <v>0</v>
      </c>
      <c r="T330" s="226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7" t="s">
        <v>297</v>
      </c>
      <c r="AT330" s="227" t="s">
        <v>329</v>
      </c>
      <c r="AU330" s="227" t="s">
        <v>140</v>
      </c>
      <c r="AY330" s="17" t="s">
        <v>132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7" t="s">
        <v>140</v>
      </c>
      <c r="BK330" s="228">
        <f>ROUND(I330*H330,2)</f>
        <v>0</v>
      </c>
      <c r="BL330" s="17" t="s">
        <v>223</v>
      </c>
      <c r="BM330" s="227" t="s">
        <v>599</v>
      </c>
    </row>
    <row r="331" s="13" customFormat="1">
      <c r="A331" s="13"/>
      <c r="B331" s="229"/>
      <c r="C331" s="230"/>
      <c r="D331" s="231" t="s">
        <v>149</v>
      </c>
      <c r="E331" s="232" t="s">
        <v>1</v>
      </c>
      <c r="F331" s="233" t="s">
        <v>600</v>
      </c>
      <c r="G331" s="230"/>
      <c r="H331" s="234">
        <v>24.530000000000001</v>
      </c>
      <c r="I331" s="235"/>
      <c r="J331" s="230"/>
      <c r="K331" s="230"/>
      <c r="L331" s="236"/>
      <c r="M331" s="237"/>
      <c r="N331" s="238"/>
      <c r="O331" s="238"/>
      <c r="P331" s="238"/>
      <c r="Q331" s="238"/>
      <c r="R331" s="238"/>
      <c r="S331" s="238"/>
      <c r="T331" s="23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0" t="s">
        <v>149</v>
      </c>
      <c r="AU331" s="240" t="s">
        <v>140</v>
      </c>
      <c r="AV331" s="13" t="s">
        <v>140</v>
      </c>
      <c r="AW331" s="13" t="s">
        <v>32</v>
      </c>
      <c r="AX331" s="13" t="s">
        <v>84</v>
      </c>
      <c r="AY331" s="240" t="s">
        <v>132</v>
      </c>
    </row>
    <row r="332" s="2" customFormat="1" ht="16.5" customHeight="1">
      <c r="A332" s="38"/>
      <c r="B332" s="39"/>
      <c r="C332" s="215" t="s">
        <v>601</v>
      </c>
      <c r="D332" s="215" t="s">
        <v>135</v>
      </c>
      <c r="E332" s="216" t="s">
        <v>602</v>
      </c>
      <c r="F332" s="217" t="s">
        <v>603</v>
      </c>
      <c r="G332" s="218" t="s">
        <v>363</v>
      </c>
      <c r="H332" s="219">
        <v>2</v>
      </c>
      <c r="I332" s="220"/>
      <c r="J332" s="221">
        <f>ROUND(I332*H332,2)</f>
        <v>0</v>
      </c>
      <c r="K332" s="222"/>
      <c r="L332" s="44"/>
      <c r="M332" s="223" t="s">
        <v>1</v>
      </c>
      <c r="N332" s="224" t="s">
        <v>42</v>
      </c>
      <c r="O332" s="91"/>
      <c r="P332" s="225">
        <f>O332*H332</f>
        <v>0</v>
      </c>
      <c r="Q332" s="225">
        <v>0</v>
      </c>
      <c r="R332" s="225">
        <f>Q332*H332</f>
        <v>0</v>
      </c>
      <c r="S332" s="225">
        <v>0</v>
      </c>
      <c r="T332" s="22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7" t="s">
        <v>223</v>
      </c>
      <c r="AT332" s="227" t="s">
        <v>135</v>
      </c>
      <c r="AU332" s="227" t="s">
        <v>140</v>
      </c>
      <c r="AY332" s="17" t="s">
        <v>132</v>
      </c>
      <c r="BE332" s="228">
        <f>IF(N332="základní",J332,0)</f>
        <v>0</v>
      </c>
      <c r="BF332" s="228">
        <f>IF(N332="snížená",J332,0)</f>
        <v>0</v>
      </c>
      <c r="BG332" s="228">
        <f>IF(N332="zákl. přenesená",J332,0)</f>
        <v>0</v>
      </c>
      <c r="BH332" s="228">
        <f>IF(N332="sníž. přenesená",J332,0)</f>
        <v>0</v>
      </c>
      <c r="BI332" s="228">
        <f>IF(N332="nulová",J332,0)</f>
        <v>0</v>
      </c>
      <c r="BJ332" s="17" t="s">
        <v>140</v>
      </c>
      <c r="BK332" s="228">
        <f>ROUND(I332*H332,2)</f>
        <v>0</v>
      </c>
      <c r="BL332" s="17" t="s">
        <v>223</v>
      </c>
      <c r="BM332" s="227" t="s">
        <v>604</v>
      </c>
    </row>
    <row r="333" s="13" customFormat="1">
      <c r="A333" s="13"/>
      <c r="B333" s="229"/>
      <c r="C333" s="230"/>
      <c r="D333" s="231" t="s">
        <v>149</v>
      </c>
      <c r="E333" s="232" t="s">
        <v>1</v>
      </c>
      <c r="F333" s="233" t="s">
        <v>605</v>
      </c>
      <c r="G333" s="230"/>
      <c r="H333" s="234">
        <v>2</v>
      </c>
      <c r="I333" s="235"/>
      <c r="J333" s="230"/>
      <c r="K333" s="230"/>
      <c r="L333" s="236"/>
      <c r="M333" s="237"/>
      <c r="N333" s="238"/>
      <c r="O333" s="238"/>
      <c r="P333" s="238"/>
      <c r="Q333" s="238"/>
      <c r="R333" s="238"/>
      <c r="S333" s="238"/>
      <c r="T333" s="23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0" t="s">
        <v>149</v>
      </c>
      <c r="AU333" s="240" t="s">
        <v>140</v>
      </c>
      <c r="AV333" s="13" t="s">
        <v>140</v>
      </c>
      <c r="AW333" s="13" t="s">
        <v>32</v>
      </c>
      <c r="AX333" s="13" t="s">
        <v>84</v>
      </c>
      <c r="AY333" s="240" t="s">
        <v>132</v>
      </c>
    </row>
    <row r="334" s="2" customFormat="1" ht="24.15" customHeight="1">
      <c r="A334" s="38"/>
      <c r="B334" s="39"/>
      <c r="C334" s="215" t="s">
        <v>606</v>
      </c>
      <c r="D334" s="215" t="s">
        <v>135</v>
      </c>
      <c r="E334" s="216" t="s">
        <v>607</v>
      </c>
      <c r="F334" s="217" t="s">
        <v>608</v>
      </c>
      <c r="G334" s="218" t="s">
        <v>313</v>
      </c>
      <c r="H334" s="262"/>
      <c r="I334" s="220"/>
      <c r="J334" s="221">
        <f>ROUND(I334*H334,2)</f>
        <v>0</v>
      </c>
      <c r="K334" s="222"/>
      <c r="L334" s="44"/>
      <c r="M334" s="223" t="s">
        <v>1</v>
      </c>
      <c r="N334" s="224" t="s">
        <v>42</v>
      </c>
      <c r="O334" s="91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7" t="s">
        <v>223</v>
      </c>
      <c r="AT334" s="227" t="s">
        <v>135</v>
      </c>
      <c r="AU334" s="227" t="s">
        <v>140</v>
      </c>
      <c r="AY334" s="17" t="s">
        <v>132</v>
      </c>
      <c r="BE334" s="228">
        <f>IF(N334="základní",J334,0)</f>
        <v>0</v>
      </c>
      <c r="BF334" s="228">
        <f>IF(N334="snížená",J334,0)</f>
        <v>0</v>
      </c>
      <c r="BG334" s="228">
        <f>IF(N334="zákl. přenesená",J334,0)</f>
        <v>0</v>
      </c>
      <c r="BH334" s="228">
        <f>IF(N334="sníž. přenesená",J334,0)</f>
        <v>0</v>
      </c>
      <c r="BI334" s="228">
        <f>IF(N334="nulová",J334,0)</f>
        <v>0</v>
      </c>
      <c r="BJ334" s="17" t="s">
        <v>140</v>
      </c>
      <c r="BK334" s="228">
        <f>ROUND(I334*H334,2)</f>
        <v>0</v>
      </c>
      <c r="BL334" s="17" t="s">
        <v>223</v>
      </c>
      <c r="BM334" s="227" t="s">
        <v>609</v>
      </c>
    </row>
    <row r="335" s="12" customFormat="1" ht="22.8" customHeight="1">
      <c r="A335" s="12"/>
      <c r="B335" s="199"/>
      <c r="C335" s="200"/>
      <c r="D335" s="201" t="s">
        <v>75</v>
      </c>
      <c r="E335" s="213" t="s">
        <v>610</v>
      </c>
      <c r="F335" s="213" t="s">
        <v>611</v>
      </c>
      <c r="G335" s="200"/>
      <c r="H335" s="200"/>
      <c r="I335" s="203"/>
      <c r="J335" s="214">
        <f>BK335</f>
        <v>0</v>
      </c>
      <c r="K335" s="200"/>
      <c r="L335" s="205"/>
      <c r="M335" s="206"/>
      <c r="N335" s="207"/>
      <c r="O335" s="207"/>
      <c r="P335" s="208">
        <f>SUM(P336:P342)</f>
        <v>0</v>
      </c>
      <c r="Q335" s="207"/>
      <c r="R335" s="208">
        <f>SUM(R336:R342)</f>
        <v>0.0020700000000000002</v>
      </c>
      <c r="S335" s="207"/>
      <c r="T335" s="209">
        <f>SUM(T336:T342)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10" t="s">
        <v>140</v>
      </c>
      <c r="AT335" s="211" t="s">
        <v>75</v>
      </c>
      <c r="AU335" s="211" t="s">
        <v>84</v>
      </c>
      <c r="AY335" s="210" t="s">
        <v>132</v>
      </c>
      <c r="BK335" s="212">
        <f>SUM(BK336:BK342)</f>
        <v>0</v>
      </c>
    </row>
    <row r="336" s="2" customFormat="1" ht="24.15" customHeight="1">
      <c r="A336" s="38"/>
      <c r="B336" s="39"/>
      <c r="C336" s="215" t="s">
        <v>612</v>
      </c>
      <c r="D336" s="215" t="s">
        <v>135</v>
      </c>
      <c r="E336" s="216" t="s">
        <v>613</v>
      </c>
      <c r="F336" s="217" t="s">
        <v>614</v>
      </c>
      <c r="G336" s="218" t="s">
        <v>147</v>
      </c>
      <c r="H336" s="219">
        <v>4.5</v>
      </c>
      <c r="I336" s="220"/>
      <c r="J336" s="221">
        <f>ROUND(I336*H336,2)</f>
        <v>0</v>
      </c>
      <c r="K336" s="222"/>
      <c r="L336" s="44"/>
      <c r="M336" s="223" t="s">
        <v>1</v>
      </c>
      <c r="N336" s="224" t="s">
        <v>42</v>
      </c>
      <c r="O336" s="91"/>
      <c r="P336" s="225">
        <f>O336*H336</f>
        <v>0</v>
      </c>
      <c r="Q336" s="225">
        <v>8.0000000000000007E-05</v>
      </c>
      <c r="R336" s="225">
        <f>Q336*H336</f>
        <v>0.00036000000000000002</v>
      </c>
      <c r="S336" s="225">
        <v>0</v>
      </c>
      <c r="T336" s="22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7" t="s">
        <v>223</v>
      </c>
      <c r="AT336" s="227" t="s">
        <v>135</v>
      </c>
      <c r="AU336" s="227" t="s">
        <v>140</v>
      </c>
      <c r="AY336" s="17" t="s">
        <v>132</v>
      </c>
      <c r="BE336" s="228">
        <f>IF(N336="základní",J336,0)</f>
        <v>0</v>
      </c>
      <c r="BF336" s="228">
        <f>IF(N336="snížená",J336,0)</f>
        <v>0</v>
      </c>
      <c r="BG336" s="228">
        <f>IF(N336="zákl. přenesená",J336,0)</f>
        <v>0</v>
      </c>
      <c r="BH336" s="228">
        <f>IF(N336="sníž. přenesená",J336,0)</f>
        <v>0</v>
      </c>
      <c r="BI336" s="228">
        <f>IF(N336="nulová",J336,0)</f>
        <v>0</v>
      </c>
      <c r="BJ336" s="17" t="s">
        <v>140</v>
      </c>
      <c r="BK336" s="228">
        <f>ROUND(I336*H336,2)</f>
        <v>0</v>
      </c>
      <c r="BL336" s="17" t="s">
        <v>223</v>
      </c>
      <c r="BM336" s="227" t="s">
        <v>615</v>
      </c>
    </row>
    <row r="337" s="14" customFormat="1">
      <c r="A337" s="14"/>
      <c r="B337" s="241"/>
      <c r="C337" s="242"/>
      <c r="D337" s="231" t="s">
        <v>149</v>
      </c>
      <c r="E337" s="243" t="s">
        <v>1</v>
      </c>
      <c r="F337" s="244" t="s">
        <v>616</v>
      </c>
      <c r="G337" s="242"/>
      <c r="H337" s="243" t="s">
        <v>1</v>
      </c>
      <c r="I337" s="245"/>
      <c r="J337" s="242"/>
      <c r="K337" s="242"/>
      <c r="L337" s="246"/>
      <c r="M337" s="247"/>
      <c r="N337" s="248"/>
      <c r="O337" s="248"/>
      <c r="P337" s="248"/>
      <c r="Q337" s="248"/>
      <c r="R337" s="248"/>
      <c r="S337" s="248"/>
      <c r="T337" s="249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0" t="s">
        <v>149</v>
      </c>
      <c r="AU337" s="250" t="s">
        <v>140</v>
      </c>
      <c r="AV337" s="14" t="s">
        <v>84</v>
      </c>
      <c r="AW337" s="14" t="s">
        <v>32</v>
      </c>
      <c r="AX337" s="14" t="s">
        <v>76</v>
      </c>
      <c r="AY337" s="250" t="s">
        <v>132</v>
      </c>
    </row>
    <row r="338" s="13" customFormat="1">
      <c r="A338" s="13"/>
      <c r="B338" s="229"/>
      <c r="C338" s="230"/>
      <c r="D338" s="231" t="s">
        <v>149</v>
      </c>
      <c r="E338" s="232" t="s">
        <v>1</v>
      </c>
      <c r="F338" s="233" t="s">
        <v>617</v>
      </c>
      <c r="G338" s="230"/>
      <c r="H338" s="234">
        <v>4.5</v>
      </c>
      <c r="I338" s="235"/>
      <c r="J338" s="230"/>
      <c r="K338" s="230"/>
      <c r="L338" s="236"/>
      <c r="M338" s="237"/>
      <c r="N338" s="238"/>
      <c r="O338" s="238"/>
      <c r="P338" s="238"/>
      <c r="Q338" s="238"/>
      <c r="R338" s="238"/>
      <c r="S338" s="238"/>
      <c r="T338" s="23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0" t="s">
        <v>149</v>
      </c>
      <c r="AU338" s="240" t="s">
        <v>140</v>
      </c>
      <c r="AV338" s="13" t="s">
        <v>140</v>
      </c>
      <c r="AW338" s="13" t="s">
        <v>32</v>
      </c>
      <c r="AX338" s="13" t="s">
        <v>84</v>
      </c>
      <c r="AY338" s="240" t="s">
        <v>132</v>
      </c>
    </row>
    <row r="339" s="2" customFormat="1" ht="24.15" customHeight="1">
      <c r="A339" s="38"/>
      <c r="B339" s="39"/>
      <c r="C339" s="215" t="s">
        <v>618</v>
      </c>
      <c r="D339" s="215" t="s">
        <v>135</v>
      </c>
      <c r="E339" s="216" t="s">
        <v>619</v>
      </c>
      <c r="F339" s="217" t="s">
        <v>620</v>
      </c>
      <c r="G339" s="218" t="s">
        <v>147</v>
      </c>
      <c r="H339" s="219">
        <v>4.5</v>
      </c>
      <c r="I339" s="220"/>
      <c r="J339" s="221">
        <f>ROUND(I339*H339,2)</f>
        <v>0</v>
      </c>
      <c r="K339" s="222"/>
      <c r="L339" s="44"/>
      <c r="M339" s="223" t="s">
        <v>1</v>
      </c>
      <c r="N339" s="224" t="s">
        <v>42</v>
      </c>
      <c r="O339" s="91"/>
      <c r="P339" s="225">
        <f>O339*H339</f>
        <v>0</v>
      </c>
      <c r="Q339" s="225">
        <v>0.00013999999999999999</v>
      </c>
      <c r="R339" s="225">
        <f>Q339*H339</f>
        <v>0.00062999999999999992</v>
      </c>
      <c r="S339" s="225">
        <v>0</v>
      </c>
      <c r="T339" s="22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7" t="s">
        <v>223</v>
      </c>
      <c r="AT339" s="227" t="s">
        <v>135</v>
      </c>
      <c r="AU339" s="227" t="s">
        <v>140</v>
      </c>
      <c r="AY339" s="17" t="s">
        <v>132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17" t="s">
        <v>140</v>
      </c>
      <c r="BK339" s="228">
        <f>ROUND(I339*H339,2)</f>
        <v>0</v>
      </c>
      <c r="BL339" s="17" t="s">
        <v>223</v>
      </c>
      <c r="BM339" s="227" t="s">
        <v>621</v>
      </c>
    </row>
    <row r="340" s="2" customFormat="1" ht="24.15" customHeight="1">
      <c r="A340" s="38"/>
      <c r="B340" s="39"/>
      <c r="C340" s="215" t="s">
        <v>622</v>
      </c>
      <c r="D340" s="215" t="s">
        <v>135</v>
      </c>
      <c r="E340" s="216" t="s">
        <v>623</v>
      </c>
      <c r="F340" s="217" t="s">
        <v>624</v>
      </c>
      <c r="G340" s="218" t="s">
        <v>147</v>
      </c>
      <c r="H340" s="219">
        <v>4.5</v>
      </c>
      <c r="I340" s="220"/>
      <c r="J340" s="221">
        <f>ROUND(I340*H340,2)</f>
        <v>0</v>
      </c>
      <c r="K340" s="222"/>
      <c r="L340" s="44"/>
      <c r="M340" s="223" t="s">
        <v>1</v>
      </c>
      <c r="N340" s="224" t="s">
        <v>42</v>
      </c>
      <c r="O340" s="91"/>
      <c r="P340" s="225">
        <f>O340*H340</f>
        <v>0</v>
      </c>
      <c r="Q340" s="225">
        <v>0.00012</v>
      </c>
      <c r="R340" s="225">
        <f>Q340*H340</f>
        <v>0.00054000000000000001</v>
      </c>
      <c r="S340" s="225">
        <v>0</v>
      </c>
      <c r="T340" s="226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7" t="s">
        <v>223</v>
      </c>
      <c r="AT340" s="227" t="s">
        <v>135</v>
      </c>
      <c r="AU340" s="227" t="s">
        <v>140</v>
      </c>
      <c r="AY340" s="17" t="s">
        <v>132</v>
      </c>
      <c r="BE340" s="228">
        <f>IF(N340="základní",J340,0)</f>
        <v>0</v>
      </c>
      <c r="BF340" s="228">
        <f>IF(N340="snížená",J340,0)</f>
        <v>0</v>
      </c>
      <c r="BG340" s="228">
        <f>IF(N340="zákl. přenesená",J340,0)</f>
        <v>0</v>
      </c>
      <c r="BH340" s="228">
        <f>IF(N340="sníž. přenesená",J340,0)</f>
        <v>0</v>
      </c>
      <c r="BI340" s="228">
        <f>IF(N340="nulová",J340,0)</f>
        <v>0</v>
      </c>
      <c r="BJ340" s="17" t="s">
        <v>140</v>
      </c>
      <c r="BK340" s="228">
        <f>ROUND(I340*H340,2)</f>
        <v>0</v>
      </c>
      <c r="BL340" s="17" t="s">
        <v>223</v>
      </c>
      <c r="BM340" s="227" t="s">
        <v>625</v>
      </c>
    </row>
    <row r="341" s="2" customFormat="1" ht="24.15" customHeight="1">
      <c r="A341" s="38"/>
      <c r="B341" s="39"/>
      <c r="C341" s="215" t="s">
        <v>626</v>
      </c>
      <c r="D341" s="215" t="s">
        <v>135</v>
      </c>
      <c r="E341" s="216" t="s">
        <v>627</v>
      </c>
      <c r="F341" s="217" t="s">
        <v>628</v>
      </c>
      <c r="G341" s="218" t="s">
        <v>147</v>
      </c>
      <c r="H341" s="219">
        <v>4.5</v>
      </c>
      <c r="I341" s="220"/>
      <c r="J341" s="221">
        <f>ROUND(I341*H341,2)</f>
        <v>0</v>
      </c>
      <c r="K341" s="222"/>
      <c r="L341" s="44"/>
      <c r="M341" s="223" t="s">
        <v>1</v>
      </c>
      <c r="N341" s="224" t="s">
        <v>42</v>
      </c>
      <c r="O341" s="91"/>
      <c r="P341" s="225">
        <f>O341*H341</f>
        <v>0</v>
      </c>
      <c r="Q341" s="225">
        <v>0.00012</v>
      </c>
      <c r="R341" s="225">
        <f>Q341*H341</f>
        <v>0.00054000000000000001</v>
      </c>
      <c r="S341" s="225">
        <v>0</v>
      </c>
      <c r="T341" s="22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7" t="s">
        <v>223</v>
      </c>
      <c r="AT341" s="227" t="s">
        <v>135</v>
      </c>
      <c r="AU341" s="227" t="s">
        <v>140</v>
      </c>
      <c r="AY341" s="17" t="s">
        <v>132</v>
      </c>
      <c r="BE341" s="228">
        <f>IF(N341="základní",J341,0)</f>
        <v>0</v>
      </c>
      <c r="BF341" s="228">
        <f>IF(N341="snížená",J341,0)</f>
        <v>0</v>
      </c>
      <c r="BG341" s="228">
        <f>IF(N341="zákl. přenesená",J341,0)</f>
        <v>0</v>
      </c>
      <c r="BH341" s="228">
        <f>IF(N341="sníž. přenesená",J341,0)</f>
        <v>0</v>
      </c>
      <c r="BI341" s="228">
        <f>IF(N341="nulová",J341,0)</f>
        <v>0</v>
      </c>
      <c r="BJ341" s="17" t="s">
        <v>140</v>
      </c>
      <c r="BK341" s="228">
        <f>ROUND(I341*H341,2)</f>
        <v>0</v>
      </c>
      <c r="BL341" s="17" t="s">
        <v>223</v>
      </c>
      <c r="BM341" s="227" t="s">
        <v>629</v>
      </c>
    </row>
    <row r="342" s="2" customFormat="1" ht="16.5" customHeight="1">
      <c r="A342" s="38"/>
      <c r="B342" s="39"/>
      <c r="C342" s="215" t="s">
        <v>630</v>
      </c>
      <c r="D342" s="215" t="s">
        <v>135</v>
      </c>
      <c r="E342" s="216" t="s">
        <v>631</v>
      </c>
      <c r="F342" s="217" t="s">
        <v>632</v>
      </c>
      <c r="G342" s="218" t="s">
        <v>300</v>
      </c>
      <c r="H342" s="219">
        <v>1</v>
      </c>
      <c r="I342" s="220"/>
      <c r="J342" s="221">
        <f>ROUND(I342*H342,2)</f>
        <v>0</v>
      </c>
      <c r="K342" s="222"/>
      <c r="L342" s="44"/>
      <c r="M342" s="223" t="s">
        <v>1</v>
      </c>
      <c r="N342" s="224" t="s">
        <v>42</v>
      </c>
      <c r="O342" s="91"/>
      <c r="P342" s="225">
        <f>O342*H342</f>
        <v>0</v>
      </c>
      <c r="Q342" s="225">
        <v>0</v>
      </c>
      <c r="R342" s="225">
        <f>Q342*H342</f>
        <v>0</v>
      </c>
      <c r="S342" s="225">
        <v>0</v>
      </c>
      <c r="T342" s="22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7" t="s">
        <v>223</v>
      </c>
      <c r="AT342" s="227" t="s">
        <v>135</v>
      </c>
      <c r="AU342" s="227" t="s">
        <v>140</v>
      </c>
      <c r="AY342" s="17" t="s">
        <v>132</v>
      </c>
      <c r="BE342" s="228">
        <f>IF(N342="základní",J342,0)</f>
        <v>0</v>
      </c>
      <c r="BF342" s="228">
        <f>IF(N342="snížená",J342,0)</f>
        <v>0</v>
      </c>
      <c r="BG342" s="228">
        <f>IF(N342="zákl. přenesená",J342,0)</f>
        <v>0</v>
      </c>
      <c r="BH342" s="228">
        <f>IF(N342="sníž. přenesená",J342,0)</f>
        <v>0</v>
      </c>
      <c r="BI342" s="228">
        <f>IF(N342="nulová",J342,0)</f>
        <v>0</v>
      </c>
      <c r="BJ342" s="17" t="s">
        <v>140</v>
      </c>
      <c r="BK342" s="228">
        <f>ROUND(I342*H342,2)</f>
        <v>0</v>
      </c>
      <c r="BL342" s="17" t="s">
        <v>223</v>
      </c>
      <c r="BM342" s="227" t="s">
        <v>633</v>
      </c>
    </row>
    <row r="343" s="12" customFormat="1" ht="22.8" customHeight="1">
      <c r="A343" s="12"/>
      <c r="B343" s="199"/>
      <c r="C343" s="200"/>
      <c r="D343" s="201" t="s">
        <v>75</v>
      </c>
      <c r="E343" s="213" t="s">
        <v>634</v>
      </c>
      <c r="F343" s="213" t="s">
        <v>635</v>
      </c>
      <c r="G343" s="200"/>
      <c r="H343" s="200"/>
      <c r="I343" s="203"/>
      <c r="J343" s="214">
        <f>BK343</f>
        <v>0</v>
      </c>
      <c r="K343" s="200"/>
      <c r="L343" s="205"/>
      <c r="M343" s="206"/>
      <c r="N343" s="207"/>
      <c r="O343" s="207"/>
      <c r="P343" s="208">
        <f>SUM(P344:P357)</f>
        <v>0</v>
      </c>
      <c r="Q343" s="207"/>
      <c r="R343" s="208">
        <f>SUM(R344:R357)</f>
        <v>0.092601879999999998</v>
      </c>
      <c r="S343" s="207"/>
      <c r="T343" s="209">
        <f>SUM(T344:T357)</f>
        <v>0.021642959999999999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10" t="s">
        <v>140</v>
      </c>
      <c r="AT343" s="211" t="s">
        <v>75</v>
      </c>
      <c r="AU343" s="211" t="s">
        <v>84</v>
      </c>
      <c r="AY343" s="210" t="s">
        <v>132</v>
      </c>
      <c r="BK343" s="212">
        <f>SUM(BK344:BK357)</f>
        <v>0</v>
      </c>
    </row>
    <row r="344" s="2" customFormat="1" ht="16.5" customHeight="1">
      <c r="A344" s="38"/>
      <c r="B344" s="39"/>
      <c r="C344" s="215" t="s">
        <v>636</v>
      </c>
      <c r="D344" s="215" t="s">
        <v>135</v>
      </c>
      <c r="E344" s="216" t="s">
        <v>637</v>
      </c>
      <c r="F344" s="217" t="s">
        <v>638</v>
      </c>
      <c r="G344" s="218" t="s">
        <v>147</v>
      </c>
      <c r="H344" s="219">
        <v>69.816000000000002</v>
      </c>
      <c r="I344" s="220"/>
      <c r="J344" s="221">
        <f>ROUND(I344*H344,2)</f>
        <v>0</v>
      </c>
      <c r="K344" s="222"/>
      <c r="L344" s="44"/>
      <c r="M344" s="223" t="s">
        <v>1</v>
      </c>
      <c r="N344" s="224" t="s">
        <v>42</v>
      </c>
      <c r="O344" s="91"/>
      <c r="P344" s="225">
        <f>O344*H344</f>
        <v>0</v>
      </c>
      <c r="Q344" s="225">
        <v>0.001</v>
      </c>
      <c r="R344" s="225">
        <f>Q344*H344</f>
        <v>0.069816000000000003</v>
      </c>
      <c r="S344" s="225">
        <v>0.00031</v>
      </c>
      <c r="T344" s="226">
        <f>S344*H344</f>
        <v>0.021642959999999999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7" t="s">
        <v>223</v>
      </c>
      <c r="AT344" s="227" t="s">
        <v>135</v>
      </c>
      <c r="AU344" s="227" t="s">
        <v>140</v>
      </c>
      <c r="AY344" s="17" t="s">
        <v>132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17" t="s">
        <v>140</v>
      </c>
      <c r="BK344" s="228">
        <f>ROUND(I344*H344,2)</f>
        <v>0</v>
      </c>
      <c r="BL344" s="17" t="s">
        <v>223</v>
      </c>
      <c r="BM344" s="227" t="s">
        <v>639</v>
      </c>
    </row>
    <row r="345" s="14" customFormat="1">
      <c r="A345" s="14"/>
      <c r="B345" s="241"/>
      <c r="C345" s="242"/>
      <c r="D345" s="231" t="s">
        <v>149</v>
      </c>
      <c r="E345" s="243" t="s">
        <v>1</v>
      </c>
      <c r="F345" s="244" t="s">
        <v>640</v>
      </c>
      <c r="G345" s="242"/>
      <c r="H345" s="243" t="s">
        <v>1</v>
      </c>
      <c r="I345" s="245"/>
      <c r="J345" s="242"/>
      <c r="K345" s="242"/>
      <c r="L345" s="246"/>
      <c r="M345" s="247"/>
      <c r="N345" s="248"/>
      <c r="O345" s="248"/>
      <c r="P345" s="248"/>
      <c r="Q345" s="248"/>
      <c r="R345" s="248"/>
      <c r="S345" s="248"/>
      <c r="T345" s="24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0" t="s">
        <v>149</v>
      </c>
      <c r="AU345" s="250" t="s">
        <v>140</v>
      </c>
      <c r="AV345" s="14" t="s">
        <v>84</v>
      </c>
      <c r="AW345" s="14" t="s">
        <v>32</v>
      </c>
      <c r="AX345" s="14" t="s">
        <v>76</v>
      </c>
      <c r="AY345" s="250" t="s">
        <v>132</v>
      </c>
    </row>
    <row r="346" s="13" customFormat="1">
      <c r="A346" s="13"/>
      <c r="B346" s="229"/>
      <c r="C346" s="230"/>
      <c r="D346" s="231" t="s">
        <v>149</v>
      </c>
      <c r="E346" s="232" t="s">
        <v>1</v>
      </c>
      <c r="F346" s="233" t="s">
        <v>641</v>
      </c>
      <c r="G346" s="230"/>
      <c r="H346" s="234">
        <v>20.5</v>
      </c>
      <c r="I346" s="235"/>
      <c r="J346" s="230"/>
      <c r="K346" s="230"/>
      <c r="L346" s="236"/>
      <c r="M346" s="237"/>
      <c r="N346" s="238"/>
      <c r="O346" s="238"/>
      <c r="P346" s="238"/>
      <c r="Q346" s="238"/>
      <c r="R346" s="238"/>
      <c r="S346" s="238"/>
      <c r="T346" s="23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0" t="s">
        <v>149</v>
      </c>
      <c r="AU346" s="240" t="s">
        <v>140</v>
      </c>
      <c r="AV346" s="13" t="s">
        <v>140</v>
      </c>
      <c r="AW346" s="13" t="s">
        <v>32</v>
      </c>
      <c r="AX346" s="13" t="s">
        <v>76</v>
      </c>
      <c r="AY346" s="240" t="s">
        <v>132</v>
      </c>
    </row>
    <row r="347" s="14" customFormat="1">
      <c r="A347" s="14"/>
      <c r="B347" s="241"/>
      <c r="C347" s="242"/>
      <c r="D347" s="231" t="s">
        <v>149</v>
      </c>
      <c r="E347" s="243" t="s">
        <v>1</v>
      </c>
      <c r="F347" s="244" t="s">
        <v>642</v>
      </c>
      <c r="G347" s="242"/>
      <c r="H347" s="243" t="s">
        <v>1</v>
      </c>
      <c r="I347" s="245"/>
      <c r="J347" s="242"/>
      <c r="K347" s="242"/>
      <c r="L347" s="246"/>
      <c r="M347" s="247"/>
      <c r="N347" s="248"/>
      <c r="O347" s="248"/>
      <c r="P347" s="248"/>
      <c r="Q347" s="248"/>
      <c r="R347" s="248"/>
      <c r="S347" s="248"/>
      <c r="T347" s="249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0" t="s">
        <v>149</v>
      </c>
      <c r="AU347" s="250" t="s">
        <v>140</v>
      </c>
      <c r="AV347" s="14" t="s">
        <v>84</v>
      </c>
      <c r="AW347" s="14" t="s">
        <v>32</v>
      </c>
      <c r="AX347" s="14" t="s">
        <v>76</v>
      </c>
      <c r="AY347" s="250" t="s">
        <v>132</v>
      </c>
    </row>
    <row r="348" s="13" customFormat="1">
      <c r="A348" s="13"/>
      <c r="B348" s="229"/>
      <c r="C348" s="230"/>
      <c r="D348" s="231" t="s">
        <v>149</v>
      </c>
      <c r="E348" s="232" t="s">
        <v>1</v>
      </c>
      <c r="F348" s="233" t="s">
        <v>643</v>
      </c>
      <c r="G348" s="230"/>
      <c r="H348" s="234">
        <v>40.670999999999999</v>
      </c>
      <c r="I348" s="235"/>
      <c r="J348" s="230"/>
      <c r="K348" s="230"/>
      <c r="L348" s="236"/>
      <c r="M348" s="237"/>
      <c r="N348" s="238"/>
      <c r="O348" s="238"/>
      <c r="P348" s="238"/>
      <c r="Q348" s="238"/>
      <c r="R348" s="238"/>
      <c r="S348" s="238"/>
      <c r="T348" s="239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0" t="s">
        <v>149</v>
      </c>
      <c r="AU348" s="240" t="s">
        <v>140</v>
      </c>
      <c r="AV348" s="13" t="s">
        <v>140</v>
      </c>
      <c r="AW348" s="13" t="s">
        <v>32</v>
      </c>
      <c r="AX348" s="13" t="s">
        <v>76</v>
      </c>
      <c r="AY348" s="240" t="s">
        <v>132</v>
      </c>
    </row>
    <row r="349" s="13" customFormat="1">
      <c r="A349" s="13"/>
      <c r="B349" s="229"/>
      <c r="C349" s="230"/>
      <c r="D349" s="231" t="s">
        <v>149</v>
      </c>
      <c r="E349" s="232" t="s">
        <v>1</v>
      </c>
      <c r="F349" s="233" t="s">
        <v>644</v>
      </c>
      <c r="G349" s="230"/>
      <c r="H349" s="234">
        <v>8.6449999999999996</v>
      </c>
      <c r="I349" s="235"/>
      <c r="J349" s="230"/>
      <c r="K349" s="230"/>
      <c r="L349" s="236"/>
      <c r="M349" s="237"/>
      <c r="N349" s="238"/>
      <c r="O349" s="238"/>
      <c r="P349" s="238"/>
      <c r="Q349" s="238"/>
      <c r="R349" s="238"/>
      <c r="S349" s="238"/>
      <c r="T349" s="23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0" t="s">
        <v>149</v>
      </c>
      <c r="AU349" s="240" t="s">
        <v>140</v>
      </c>
      <c r="AV349" s="13" t="s">
        <v>140</v>
      </c>
      <c r="AW349" s="13" t="s">
        <v>32</v>
      </c>
      <c r="AX349" s="13" t="s">
        <v>76</v>
      </c>
      <c r="AY349" s="240" t="s">
        <v>132</v>
      </c>
    </row>
    <row r="350" s="15" customFormat="1">
      <c r="A350" s="15"/>
      <c r="B350" s="251"/>
      <c r="C350" s="252"/>
      <c r="D350" s="231" t="s">
        <v>149</v>
      </c>
      <c r="E350" s="253" t="s">
        <v>1</v>
      </c>
      <c r="F350" s="254" t="s">
        <v>158</v>
      </c>
      <c r="G350" s="252"/>
      <c r="H350" s="255">
        <v>69.816000000000002</v>
      </c>
      <c r="I350" s="256"/>
      <c r="J350" s="252"/>
      <c r="K350" s="252"/>
      <c r="L350" s="257"/>
      <c r="M350" s="258"/>
      <c r="N350" s="259"/>
      <c r="O350" s="259"/>
      <c r="P350" s="259"/>
      <c r="Q350" s="259"/>
      <c r="R350" s="259"/>
      <c r="S350" s="259"/>
      <c r="T350" s="260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61" t="s">
        <v>149</v>
      </c>
      <c r="AU350" s="261" t="s">
        <v>140</v>
      </c>
      <c r="AV350" s="15" t="s">
        <v>139</v>
      </c>
      <c r="AW350" s="15" t="s">
        <v>32</v>
      </c>
      <c r="AX350" s="15" t="s">
        <v>84</v>
      </c>
      <c r="AY350" s="261" t="s">
        <v>132</v>
      </c>
    </row>
    <row r="351" s="2" customFormat="1" ht="33" customHeight="1">
      <c r="A351" s="38"/>
      <c r="B351" s="39"/>
      <c r="C351" s="215" t="s">
        <v>645</v>
      </c>
      <c r="D351" s="215" t="s">
        <v>135</v>
      </c>
      <c r="E351" s="216" t="s">
        <v>646</v>
      </c>
      <c r="F351" s="217" t="s">
        <v>647</v>
      </c>
      <c r="G351" s="218" t="s">
        <v>147</v>
      </c>
      <c r="H351" s="219">
        <v>87.638000000000005</v>
      </c>
      <c r="I351" s="220"/>
      <c r="J351" s="221">
        <f>ROUND(I351*H351,2)</f>
        <v>0</v>
      </c>
      <c r="K351" s="222"/>
      <c r="L351" s="44"/>
      <c r="M351" s="223" t="s">
        <v>1</v>
      </c>
      <c r="N351" s="224" t="s">
        <v>42</v>
      </c>
      <c r="O351" s="91"/>
      <c r="P351" s="225">
        <f>O351*H351</f>
        <v>0</v>
      </c>
      <c r="Q351" s="225">
        <v>0.00025999999999999998</v>
      </c>
      <c r="R351" s="225">
        <f>Q351*H351</f>
        <v>0.022785879999999998</v>
      </c>
      <c r="S351" s="225">
        <v>0</v>
      </c>
      <c r="T351" s="22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7" t="s">
        <v>223</v>
      </c>
      <c r="AT351" s="227" t="s">
        <v>135</v>
      </c>
      <c r="AU351" s="227" t="s">
        <v>140</v>
      </c>
      <c r="AY351" s="17" t="s">
        <v>132</v>
      </c>
      <c r="BE351" s="228">
        <f>IF(N351="základní",J351,0)</f>
        <v>0</v>
      </c>
      <c r="BF351" s="228">
        <f>IF(N351="snížená",J351,0)</f>
        <v>0</v>
      </c>
      <c r="BG351" s="228">
        <f>IF(N351="zákl. přenesená",J351,0)</f>
        <v>0</v>
      </c>
      <c r="BH351" s="228">
        <f>IF(N351="sníž. přenesená",J351,0)</f>
        <v>0</v>
      </c>
      <c r="BI351" s="228">
        <f>IF(N351="nulová",J351,0)</f>
        <v>0</v>
      </c>
      <c r="BJ351" s="17" t="s">
        <v>140</v>
      </c>
      <c r="BK351" s="228">
        <f>ROUND(I351*H351,2)</f>
        <v>0</v>
      </c>
      <c r="BL351" s="17" t="s">
        <v>223</v>
      </c>
      <c r="BM351" s="227" t="s">
        <v>648</v>
      </c>
    </row>
    <row r="352" s="14" customFormat="1">
      <c r="A352" s="14"/>
      <c r="B352" s="241"/>
      <c r="C352" s="242"/>
      <c r="D352" s="231" t="s">
        <v>149</v>
      </c>
      <c r="E352" s="243" t="s">
        <v>1</v>
      </c>
      <c r="F352" s="244" t="s">
        <v>640</v>
      </c>
      <c r="G352" s="242"/>
      <c r="H352" s="243" t="s">
        <v>1</v>
      </c>
      <c r="I352" s="245"/>
      <c r="J352" s="242"/>
      <c r="K352" s="242"/>
      <c r="L352" s="246"/>
      <c r="M352" s="247"/>
      <c r="N352" s="248"/>
      <c r="O352" s="248"/>
      <c r="P352" s="248"/>
      <c r="Q352" s="248"/>
      <c r="R352" s="248"/>
      <c r="S352" s="248"/>
      <c r="T352" s="249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0" t="s">
        <v>149</v>
      </c>
      <c r="AU352" s="250" t="s">
        <v>140</v>
      </c>
      <c r="AV352" s="14" t="s">
        <v>84</v>
      </c>
      <c r="AW352" s="14" t="s">
        <v>32</v>
      </c>
      <c r="AX352" s="14" t="s">
        <v>76</v>
      </c>
      <c r="AY352" s="250" t="s">
        <v>132</v>
      </c>
    </row>
    <row r="353" s="13" customFormat="1">
      <c r="A353" s="13"/>
      <c r="B353" s="229"/>
      <c r="C353" s="230"/>
      <c r="D353" s="231" t="s">
        <v>149</v>
      </c>
      <c r="E353" s="232" t="s">
        <v>1</v>
      </c>
      <c r="F353" s="233" t="s">
        <v>641</v>
      </c>
      <c r="G353" s="230"/>
      <c r="H353" s="234">
        <v>20.5</v>
      </c>
      <c r="I353" s="235"/>
      <c r="J353" s="230"/>
      <c r="K353" s="230"/>
      <c r="L353" s="236"/>
      <c r="M353" s="237"/>
      <c r="N353" s="238"/>
      <c r="O353" s="238"/>
      <c r="P353" s="238"/>
      <c r="Q353" s="238"/>
      <c r="R353" s="238"/>
      <c r="S353" s="238"/>
      <c r="T353" s="23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0" t="s">
        <v>149</v>
      </c>
      <c r="AU353" s="240" t="s">
        <v>140</v>
      </c>
      <c r="AV353" s="13" t="s">
        <v>140</v>
      </c>
      <c r="AW353" s="13" t="s">
        <v>32</v>
      </c>
      <c r="AX353" s="13" t="s">
        <v>76</v>
      </c>
      <c r="AY353" s="240" t="s">
        <v>132</v>
      </c>
    </row>
    <row r="354" s="14" customFormat="1">
      <c r="A354" s="14"/>
      <c r="B354" s="241"/>
      <c r="C354" s="242"/>
      <c r="D354" s="231" t="s">
        <v>149</v>
      </c>
      <c r="E354" s="243" t="s">
        <v>1</v>
      </c>
      <c r="F354" s="244" t="s">
        <v>642</v>
      </c>
      <c r="G354" s="242"/>
      <c r="H354" s="243" t="s">
        <v>1</v>
      </c>
      <c r="I354" s="245"/>
      <c r="J354" s="242"/>
      <c r="K354" s="242"/>
      <c r="L354" s="246"/>
      <c r="M354" s="247"/>
      <c r="N354" s="248"/>
      <c r="O354" s="248"/>
      <c r="P354" s="248"/>
      <c r="Q354" s="248"/>
      <c r="R354" s="248"/>
      <c r="S354" s="248"/>
      <c r="T354" s="249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0" t="s">
        <v>149</v>
      </c>
      <c r="AU354" s="250" t="s">
        <v>140</v>
      </c>
      <c r="AV354" s="14" t="s">
        <v>84</v>
      </c>
      <c r="AW354" s="14" t="s">
        <v>32</v>
      </c>
      <c r="AX354" s="14" t="s">
        <v>76</v>
      </c>
      <c r="AY354" s="250" t="s">
        <v>132</v>
      </c>
    </row>
    <row r="355" s="13" customFormat="1">
      <c r="A355" s="13"/>
      <c r="B355" s="229"/>
      <c r="C355" s="230"/>
      <c r="D355" s="231" t="s">
        <v>149</v>
      </c>
      <c r="E355" s="232" t="s">
        <v>1</v>
      </c>
      <c r="F355" s="233" t="s">
        <v>649</v>
      </c>
      <c r="G355" s="230"/>
      <c r="H355" s="234">
        <v>49.847999999999999</v>
      </c>
      <c r="I355" s="235"/>
      <c r="J355" s="230"/>
      <c r="K355" s="230"/>
      <c r="L355" s="236"/>
      <c r="M355" s="237"/>
      <c r="N355" s="238"/>
      <c r="O355" s="238"/>
      <c r="P355" s="238"/>
      <c r="Q355" s="238"/>
      <c r="R355" s="238"/>
      <c r="S355" s="238"/>
      <c r="T355" s="23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0" t="s">
        <v>149</v>
      </c>
      <c r="AU355" s="240" t="s">
        <v>140</v>
      </c>
      <c r="AV355" s="13" t="s">
        <v>140</v>
      </c>
      <c r="AW355" s="13" t="s">
        <v>32</v>
      </c>
      <c r="AX355" s="13" t="s">
        <v>76</v>
      </c>
      <c r="AY355" s="240" t="s">
        <v>132</v>
      </c>
    </row>
    <row r="356" s="13" customFormat="1">
      <c r="A356" s="13"/>
      <c r="B356" s="229"/>
      <c r="C356" s="230"/>
      <c r="D356" s="231" t="s">
        <v>149</v>
      </c>
      <c r="E356" s="232" t="s">
        <v>1</v>
      </c>
      <c r="F356" s="233" t="s">
        <v>650</v>
      </c>
      <c r="G356" s="230"/>
      <c r="H356" s="234">
        <v>17.289999999999999</v>
      </c>
      <c r="I356" s="235"/>
      <c r="J356" s="230"/>
      <c r="K356" s="230"/>
      <c r="L356" s="236"/>
      <c r="M356" s="237"/>
      <c r="N356" s="238"/>
      <c r="O356" s="238"/>
      <c r="P356" s="238"/>
      <c r="Q356" s="238"/>
      <c r="R356" s="238"/>
      <c r="S356" s="238"/>
      <c r="T356" s="23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0" t="s">
        <v>149</v>
      </c>
      <c r="AU356" s="240" t="s">
        <v>140</v>
      </c>
      <c r="AV356" s="13" t="s">
        <v>140</v>
      </c>
      <c r="AW356" s="13" t="s">
        <v>32</v>
      </c>
      <c r="AX356" s="13" t="s">
        <v>76</v>
      </c>
      <c r="AY356" s="240" t="s">
        <v>132</v>
      </c>
    </row>
    <row r="357" s="15" customFormat="1">
      <c r="A357" s="15"/>
      <c r="B357" s="251"/>
      <c r="C357" s="252"/>
      <c r="D357" s="231" t="s">
        <v>149</v>
      </c>
      <c r="E357" s="253" t="s">
        <v>1</v>
      </c>
      <c r="F357" s="254" t="s">
        <v>158</v>
      </c>
      <c r="G357" s="252"/>
      <c r="H357" s="255">
        <v>87.638000000000005</v>
      </c>
      <c r="I357" s="256"/>
      <c r="J357" s="252"/>
      <c r="K357" s="252"/>
      <c r="L357" s="257"/>
      <c r="M357" s="258"/>
      <c r="N357" s="259"/>
      <c r="O357" s="259"/>
      <c r="P357" s="259"/>
      <c r="Q357" s="259"/>
      <c r="R357" s="259"/>
      <c r="S357" s="259"/>
      <c r="T357" s="260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1" t="s">
        <v>149</v>
      </c>
      <c r="AU357" s="261" t="s">
        <v>140</v>
      </c>
      <c r="AV357" s="15" t="s">
        <v>139</v>
      </c>
      <c r="AW357" s="15" t="s">
        <v>32</v>
      </c>
      <c r="AX357" s="15" t="s">
        <v>84</v>
      </c>
      <c r="AY357" s="261" t="s">
        <v>132</v>
      </c>
    </row>
    <row r="358" s="12" customFormat="1" ht="25.92" customHeight="1">
      <c r="A358" s="12"/>
      <c r="B358" s="199"/>
      <c r="C358" s="200"/>
      <c r="D358" s="201" t="s">
        <v>75</v>
      </c>
      <c r="E358" s="202" t="s">
        <v>651</v>
      </c>
      <c r="F358" s="202" t="s">
        <v>652</v>
      </c>
      <c r="G358" s="200"/>
      <c r="H358" s="200"/>
      <c r="I358" s="203"/>
      <c r="J358" s="204">
        <f>BK358</f>
        <v>0</v>
      </c>
      <c r="K358" s="200"/>
      <c r="L358" s="205"/>
      <c r="M358" s="206"/>
      <c r="N358" s="207"/>
      <c r="O358" s="207"/>
      <c r="P358" s="208">
        <f>SUM(P359:P361)</f>
        <v>0</v>
      </c>
      <c r="Q358" s="207"/>
      <c r="R358" s="208">
        <f>SUM(R359:R361)</f>
        <v>0</v>
      </c>
      <c r="S358" s="207"/>
      <c r="T358" s="209">
        <f>SUM(T359:T361)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10" t="s">
        <v>165</v>
      </c>
      <c r="AT358" s="211" t="s">
        <v>75</v>
      </c>
      <c r="AU358" s="211" t="s">
        <v>76</v>
      </c>
      <c r="AY358" s="210" t="s">
        <v>132</v>
      </c>
      <c r="BK358" s="212">
        <f>SUM(BK359:BK361)</f>
        <v>0</v>
      </c>
    </row>
    <row r="359" s="2" customFormat="1" ht="16.5" customHeight="1">
      <c r="A359" s="38"/>
      <c r="B359" s="39"/>
      <c r="C359" s="215" t="s">
        <v>653</v>
      </c>
      <c r="D359" s="215" t="s">
        <v>135</v>
      </c>
      <c r="E359" s="216" t="s">
        <v>654</v>
      </c>
      <c r="F359" s="217" t="s">
        <v>655</v>
      </c>
      <c r="G359" s="218" t="s">
        <v>300</v>
      </c>
      <c r="H359" s="219">
        <v>1</v>
      </c>
      <c r="I359" s="220"/>
      <c r="J359" s="221">
        <f>ROUND(I359*H359,2)</f>
        <v>0</v>
      </c>
      <c r="K359" s="222"/>
      <c r="L359" s="44"/>
      <c r="M359" s="223" t="s">
        <v>1</v>
      </c>
      <c r="N359" s="224" t="s">
        <v>42</v>
      </c>
      <c r="O359" s="91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27" t="s">
        <v>139</v>
      </c>
      <c r="AT359" s="227" t="s">
        <v>135</v>
      </c>
      <c r="AU359" s="227" t="s">
        <v>84</v>
      </c>
      <c r="AY359" s="17" t="s">
        <v>132</v>
      </c>
      <c r="BE359" s="228">
        <f>IF(N359="základní",J359,0)</f>
        <v>0</v>
      </c>
      <c r="BF359" s="228">
        <f>IF(N359="snížená",J359,0)</f>
        <v>0</v>
      </c>
      <c r="BG359" s="228">
        <f>IF(N359="zákl. přenesená",J359,0)</f>
        <v>0</v>
      </c>
      <c r="BH359" s="228">
        <f>IF(N359="sníž. přenesená",J359,0)</f>
        <v>0</v>
      </c>
      <c r="BI359" s="228">
        <f>IF(N359="nulová",J359,0)</f>
        <v>0</v>
      </c>
      <c r="BJ359" s="17" t="s">
        <v>140</v>
      </c>
      <c r="BK359" s="228">
        <f>ROUND(I359*H359,2)</f>
        <v>0</v>
      </c>
      <c r="BL359" s="17" t="s">
        <v>139</v>
      </c>
      <c r="BM359" s="227" t="s">
        <v>656</v>
      </c>
    </row>
    <row r="360" s="2" customFormat="1" ht="16.5" customHeight="1">
      <c r="A360" s="38"/>
      <c r="B360" s="39"/>
      <c r="C360" s="215" t="s">
        <v>657</v>
      </c>
      <c r="D360" s="215" t="s">
        <v>135</v>
      </c>
      <c r="E360" s="216" t="s">
        <v>658</v>
      </c>
      <c r="F360" s="217" t="s">
        <v>659</v>
      </c>
      <c r="G360" s="218" t="s">
        <v>300</v>
      </c>
      <c r="H360" s="219">
        <v>1</v>
      </c>
      <c r="I360" s="220"/>
      <c r="J360" s="221">
        <f>ROUND(I360*H360,2)</f>
        <v>0</v>
      </c>
      <c r="K360" s="222"/>
      <c r="L360" s="44"/>
      <c r="M360" s="223" t="s">
        <v>1</v>
      </c>
      <c r="N360" s="224" t="s">
        <v>42</v>
      </c>
      <c r="O360" s="91"/>
      <c r="P360" s="225">
        <f>O360*H360</f>
        <v>0</v>
      </c>
      <c r="Q360" s="225">
        <v>0</v>
      </c>
      <c r="R360" s="225">
        <f>Q360*H360</f>
        <v>0</v>
      </c>
      <c r="S360" s="225">
        <v>0</v>
      </c>
      <c r="T360" s="22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7" t="s">
        <v>139</v>
      </c>
      <c r="AT360" s="227" t="s">
        <v>135</v>
      </c>
      <c r="AU360" s="227" t="s">
        <v>84</v>
      </c>
      <c r="AY360" s="17" t="s">
        <v>132</v>
      </c>
      <c r="BE360" s="228">
        <f>IF(N360="základní",J360,0)</f>
        <v>0</v>
      </c>
      <c r="BF360" s="228">
        <f>IF(N360="snížená",J360,0)</f>
        <v>0</v>
      </c>
      <c r="BG360" s="228">
        <f>IF(N360="zákl. přenesená",J360,0)</f>
        <v>0</v>
      </c>
      <c r="BH360" s="228">
        <f>IF(N360="sníž. přenesená",J360,0)</f>
        <v>0</v>
      </c>
      <c r="BI360" s="228">
        <f>IF(N360="nulová",J360,0)</f>
        <v>0</v>
      </c>
      <c r="BJ360" s="17" t="s">
        <v>140</v>
      </c>
      <c r="BK360" s="228">
        <f>ROUND(I360*H360,2)</f>
        <v>0</v>
      </c>
      <c r="BL360" s="17" t="s">
        <v>139</v>
      </c>
      <c r="BM360" s="227" t="s">
        <v>660</v>
      </c>
    </row>
    <row r="361" s="2" customFormat="1" ht="16.5" customHeight="1">
      <c r="A361" s="38"/>
      <c r="B361" s="39"/>
      <c r="C361" s="215" t="s">
        <v>661</v>
      </c>
      <c r="D361" s="215" t="s">
        <v>135</v>
      </c>
      <c r="E361" s="216" t="s">
        <v>662</v>
      </c>
      <c r="F361" s="217" t="s">
        <v>663</v>
      </c>
      <c r="G361" s="218" t="s">
        <v>300</v>
      </c>
      <c r="H361" s="219">
        <v>1</v>
      </c>
      <c r="I361" s="220"/>
      <c r="J361" s="221">
        <f>ROUND(I361*H361,2)</f>
        <v>0</v>
      </c>
      <c r="K361" s="222"/>
      <c r="L361" s="44"/>
      <c r="M361" s="274" t="s">
        <v>1</v>
      </c>
      <c r="N361" s="275" t="s">
        <v>42</v>
      </c>
      <c r="O361" s="276"/>
      <c r="P361" s="277">
        <f>O361*H361</f>
        <v>0</v>
      </c>
      <c r="Q361" s="277">
        <v>0</v>
      </c>
      <c r="R361" s="277">
        <f>Q361*H361</f>
        <v>0</v>
      </c>
      <c r="S361" s="277">
        <v>0</v>
      </c>
      <c r="T361" s="278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27" t="s">
        <v>139</v>
      </c>
      <c r="AT361" s="227" t="s">
        <v>135</v>
      </c>
      <c r="AU361" s="227" t="s">
        <v>84</v>
      </c>
      <c r="AY361" s="17" t="s">
        <v>132</v>
      </c>
      <c r="BE361" s="228">
        <f>IF(N361="základní",J361,0)</f>
        <v>0</v>
      </c>
      <c r="BF361" s="228">
        <f>IF(N361="snížená",J361,0)</f>
        <v>0</v>
      </c>
      <c r="BG361" s="228">
        <f>IF(N361="zákl. přenesená",J361,0)</f>
        <v>0</v>
      </c>
      <c r="BH361" s="228">
        <f>IF(N361="sníž. přenesená",J361,0)</f>
        <v>0</v>
      </c>
      <c r="BI361" s="228">
        <f>IF(N361="nulová",J361,0)</f>
        <v>0</v>
      </c>
      <c r="BJ361" s="17" t="s">
        <v>140</v>
      </c>
      <c r="BK361" s="228">
        <f>ROUND(I361*H361,2)</f>
        <v>0</v>
      </c>
      <c r="BL361" s="17" t="s">
        <v>139</v>
      </c>
      <c r="BM361" s="227" t="s">
        <v>664</v>
      </c>
    </row>
    <row r="362" s="2" customFormat="1" ht="6.96" customHeight="1">
      <c r="A362" s="38"/>
      <c r="B362" s="66"/>
      <c r="C362" s="67"/>
      <c r="D362" s="67"/>
      <c r="E362" s="67"/>
      <c r="F362" s="67"/>
      <c r="G362" s="67"/>
      <c r="H362" s="67"/>
      <c r="I362" s="67"/>
      <c r="J362" s="67"/>
      <c r="K362" s="67"/>
      <c r="L362" s="44"/>
      <c r="M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</row>
  </sheetData>
  <sheetProtection sheet="1" autoFilter="0" formatColumns="0" formatRows="0" objects="1" scenarios="1" spinCount="100000" saltValue="/yG3FSVNQjSshZfeIYlZfWrE9BVeSHR1hrqRt/3v5Av12SXEm9t8uOBTcQbIhhb8owK03RAywXmwPJgtdAevRA==" hashValue="RuhE0b2nn1Vx2pvA3n5B1C8BQGez5L7TXVJs1rmXaq81Tr0WC1MD6jDLmiPFnW2o6lhf1x2A2P4IuTlrUV5P4Q==" algorithmName="SHA-512" password="CC35"/>
  <autoFilter ref="C138:K361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2021-08-24T17:02:11Z</dcterms:created>
  <dcterms:modified xsi:type="dcterms:W3CDTF">2021-08-24T17:02:14Z</dcterms:modified>
</cp:coreProperties>
</file>